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kc\Dropbox\Kirk's Files\"/>
    </mc:Choice>
  </mc:AlternateContent>
  <xr:revisionPtr revIDLastSave="0" documentId="8_{02DC2164-1C21-42DF-9AF8-0CA615882F09}" xr6:coauthVersionLast="47" xr6:coauthVersionMax="47" xr10:uidLastSave="{00000000-0000-0000-0000-000000000000}"/>
  <bookViews>
    <workbookView xWindow="-108" yWindow="-108" windowWidth="23256" windowHeight="12456" xr2:uid="{639AC6D3-0D54-4FA4-A1E5-5EB174795CCA}"/>
  </bookViews>
  <sheets>
    <sheet name="IntDay" sheetId="1" r:id="rId1"/>
  </sheets>
  <definedNames>
    <definedName name="_xlnm.Print_Area" localSheetId="0">IntDay!$AA$2:$AR$288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4" i="1" l="1"/>
  <c r="AL284" i="1"/>
  <c r="AK284" i="1"/>
  <c r="AZ283" i="1"/>
  <c r="AU283" i="1"/>
  <c r="AR283" i="1"/>
  <c r="AM283" i="1"/>
  <c r="AN283" i="1" s="1"/>
  <c r="AL283" i="1"/>
  <c r="AQ283" i="1" s="1"/>
  <c r="AK283" i="1"/>
  <c r="AZ282" i="1"/>
  <c r="AL282" i="1"/>
  <c r="AK282" i="1"/>
  <c r="AZ281" i="1"/>
  <c r="AY281" i="1"/>
  <c r="AU281" i="1"/>
  <c r="AR281" i="1"/>
  <c r="AX281" i="1" s="1"/>
  <c r="AQ281" i="1"/>
  <c r="AN281" i="1"/>
  <c r="AM281" i="1"/>
  <c r="AL281" i="1"/>
  <c r="AK281" i="1"/>
  <c r="AY280" i="1"/>
  <c r="AQ280" i="1"/>
  <c r="AL280" i="1"/>
  <c r="AM280" i="1" s="1"/>
  <c r="AK280" i="1"/>
  <c r="AZ279" i="1"/>
  <c r="AQ279" i="1"/>
  <c r="AN279" i="1"/>
  <c r="AM279" i="1"/>
  <c r="AU279" i="1" s="1"/>
  <c r="AL279" i="1"/>
  <c r="AK279" i="1"/>
  <c r="AZ278" i="1"/>
  <c r="AL278" i="1"/>
  <c r="AK278" i="1"/>
  <c r="AZ277" i="1"/>
  <c r="AY277" i="1"/>
  <c r="AX277" i="1"/>
  <c r="AU277" i="1"/>
  <c r="AR277" i="1"/>
  <c r="AQ277" i="1"/>
  <c r="AN277" i="1"/>
  <c r="AM277" i="1"/>
  <c r="AL277" i="1"/>
  <c r="AK277" i="1"/>
  <c r="AZ276" i="1"/>
  <c r="AL276" i="1"/>
  <c r="AK276" i="1"/>
  <c r="AZ275" i="1"/>
  <c r="AL275" i="1"/>
  <c r="AQ275" i="1" s="1"/>
  <c r="AK275" i="1"/>
  <c r="AZ274" i="1"/>
  <c r="AL274" i="1"/>
  <c r="AK274" i="1"/>
  <c r="AZ273" i="1"/>
  <c r="AU273" i="1"/>
  <c r="AR273" i="1"/>
  <c r="AY273" i="1" s="1"/>
  <c r="AQ273" i="1"/>
  <c r="AN273" i="1"/>
  <c r="AM273" i="1"/>
  <c r="AL273" i="1"/>
  <c r="AK273" i="1"/>
  <c r="AY272" i="1"/>
  <c r="AU272" i="1"/>
  <c r="AR272" i="1"/>
  <c r="AM272" i="1"/>
  <c r="AN272" i="1" s="1"/>
  <c r="AL272" i="1"/>
  <c r="AQ272" i="1" s="1"/>
  <c r="AK272" i="1"/>
  <c r="AZ271" i="1"/>
  <c r="AQ271" i="1"/>
  <c r="AL271" i="1"/>
  <c r="AM271" i="1" s="1"/>
  <c r="AN271" i="1" s="1"/>
  <c r="AK271" i="1"/>
  <c r="AZ270" i="1"/>
  <c r="AY270" i="1"/>
  <c r="AX270" i="1"/>
  <c r="AU270" i="1"/>
  <c r="AR270" i="1"/>
  <c r="AN270" i="1"/>
  <c r="AL270" i="1"/>
  <c r="AQ270" i="1" s="1"/>
  <c r="AK270" i="1"/>
  <c r="AZ269" i="1"/>
  <c r="AY269" i="1"/>
  <c r="AU269" i="1"/>
  <c r="AR269" i="1"/>
  <c r="AX269" i="1" s="1"/>
  <c r="AQ269" i="1"/>
  <c r="AN269" i="1"/>
  <c r="AM269" i="1"/>
  <c r="AL269" i="1"/>
  <c r="AK269" i="1"/>
  <c r="AZ268" i="1"/>
  <c r="AQ268" i="1"/>
  <c r="AN268" i="1"/>
  <c r="AM268" i="1"/>
  <c r="AL268" i="1"/>
  <c r="AK268" i="1"/>
  <c r="AZ267" i="1"/>
  <c r="AL267" i="1"/>
  <c r="AK267" i="1"/>
  <c r="AZ266" i="1"/>
  <c r="AM266" i="1"/>
  <c r="AL266" i="1"/>
  <c r="AQ266" i="1" s="1"/>
  <c r="AK266" i="1"/>
  <c r="AZ265" i="1"/>
  <c r="AQ265" i="1"/>
  <c r="AM265" i="1"/>
  <c r="AL265" i="1"/>
  <c r="AK265" i="1"/>
  <c r="AZ264" i="1"/>
  <c r="AU264" i="1"/>
  <c r="AR264" i="1"/>
  <c r="AY264" i="1" s="1"/>
  <c r="AQ264" i="1"/>
  <c r="AL264" i="1"/>
  <c r="AM264" i="1" s="1"/>
  <c r="AN264" i="1" s="1"/>
  <c r="AK264" i="1"/>
  <c r="AZ263" i="1"/>
  <c r="AL263" i="1"/>
  <c r="AK263" i="1"/>
  <c r="AZ262" i="1"/>
  <c r="AM262" i="1"/>
  <c r="AL262" i="1"/>
  <c r="AQ262" i="1" s="1"/>
  <c r="AK262" i="1"/>
  <c r="AZ261" i="1"/>
  <c r="AQ261" i="1"/>
  <c r="AM261" i="1"/>
  <c r="AL261" i="1"/>
  <c r="AK261" i="1"/>
  <c r="AZ260" i="1"/>
  <c r="AL260" i="1"/>
  <c r="AQ260" i="1" s="1"/>
  <c r="AK260" i="1"/>
  <c r="AY259" i="1"/>
  <c r="AQ259" i="1"/>
  <c r="AL259" i="1"/>
  <c r="AK259" i="1"/>
  <c r="AZ258" i="1"/>
  <c r="AM258" i="1"/>
  <c r="AU258" i="1" s="1"/>
  <c r="AL258" i="1"/>
  <c r="AQ258" i="1" s="1"/>
  <c r="AK258" i="1"/>
  <c r="AZ257" i="1"/>
  <c r="AQ257" i="1"/>
  <c r="AM257" i="1"/>
  <c r="AL257" i="1"/>
  <c r="AK257" i="1"/>
  <c r="AZ256" i="1"/>
  <c r="AX256" i="1"/>
  <c r="AU256" i="1"/>
  <c r="AR256" i="1"/>
  <c r="AY256" i="1" s="1"/>
  <c r="AQ256" i="1"/>
  <c r="AN256" i="1"/>
  <c r="AM256" i="1"/>
  <c r="AL256" i="1"/>
  <c r="AK256" i="1"/>
  <c r="AZ255" i="1"/>
  <c r="AL255" i="1"/>
  <c r="AK255" i="1"/>
  <c r="AZ254" i="1"/>
  <c r="AU254" i="1"/>
  <c r="AM254" i="1"/>
  <c r="AL254" i="1"/>
  <c r="AQ254" i="1" s="1"/>
  <c r="AK254" i="1"/>
  <c r="AZ253" i="1"/>
  <c r="AQ253" i="1"/>
  <c r="AM253" i="1"/>
  <c r="AU253" i="1" s="1"/>
  <c r="AL253" i="1"/>
  <c r="AK253" i="1"/>
  <c r="AZ252" i="1"/>
  <c r="AL252" i="1"/>
  <c r="AK252" i="1"/>
  <c r="AZ251" i="1"/>
  <c r="AY251" i="1"/>
  <c r="AQ251" i="1"/>
  <c r="AN251" i="1"/>
  <c r="AM251" i="1"/>
  <c r="AR251" i="1" s="1"/>
  <c r="AX251" i="1" s="1"/>
  <c r="AL251" i="1"/>
  <c r="AK251" i="1"/>
  <c r="AZ250" i="1"/>
  <c r="AU250" i="1"/>
  <c r="AM250" i="1"/>
  <c r="AL250" i="1"/>
  <c r="AQ250" i="1" s="1"/>
  <c r="AK250" i="1"/>
  <c r="AZ249" i="1"/>
  <c r="AQ249" i="1"/>
  <c r="AM249" i="1"/>
  <c r="AL249" i="1"/>
  <c r="AK249" i="1"/>
  <c r="AZ248" i="1"/>
  <c r="AU248" i="1"/>
  <c r="AR248" i="1"/>
  <c r="AY248" i="1" s="1"/>
  <c r="AQ248" i="1"/>
  <c r="AM248" i="1"/>
  <c r="AN248" i="1" s="1"/>
  <c r="AL248" i="1"/>
  <c r="AK248" i="1"/>
  <c r="AY247" i="1"/>
  <c r="AM247" i="1"/>
  <c r="AL247" i="1"/>
  <c r="AK247" i="1"/>
  <c r="AY246" i="1"/>
  <c r="AU246" i="1"/>
  <c r="AM246" i="1"/>
  <c r="AL246" i="1"/>
  <c r="AQ246" i="1" s="1"/>
  <c r="AK246" i="1"/>
  <c r="AY245" i="1"/>
  <c r="AQ245" i="1"/>
  <c r="AM245" i="1"/>
  <c r="AL245" i="1"/>
  <c r="AK245" i="1"/>
  <c r="AZ244" i="1"/>
  <c r="AQ244" i="1"/>
  <c r="AL244" i="1"/>
  <c r="AK244" i="1"/>
  <c r="AZ243" i="1"/>
  <c r="AQ243" i="1"/>
  <c r="AN243" i="1"/>
  <c r="AM243" i="1"/>
  <c r="AR243" i="1" s="1"/>
  <c r="AL243" i="1"/>
  <c r="AK243" i="1"/>
  <c r="AZ242" i="1"/>
  <c r="AU242" i="1"/>
  <c r="AM242" i="1"/>
  <c r="AL242" i="1"/>
  <c r="AQ242" i="1" s="1"/>
  <c r="AK242" i="1"/>
  <c r="AY241" i="1"/>
  <c r="AU241" i="1"/>
  <c r="AQ241" i="1"/>
  <c r="AM241" i="1"/>
  <c r="AR241" i="1" s="1"/>
  <c r="AL241" i="1"/>
  <c r="AK241" i="1"/>
  <c r="AY240" i="1"/>
  <c r="AU240" i="1"/>
  <c r="AQ240" i="1"/>
  <c r="AM240" i="1"/>
  <c r="AR240" i="1" s="1"/>
  <c r="AL240" i="1"/>
  <c r="AK240" i="1"/>
  <c r="AZ239" i="1"/>
  <c r="AL239" i="1"/>
  <c r="AK239" i="1"/>
  <c r="AZ238" i="1"/>
  <c r="AU238" i="1"/>
  <c r="AM238" i="1"/>
  <c r="AL238" i="1"/>
  <c r="AQ238" i="1" s="1"/>
  <c r="AK238" i="1"/>
  <c r="AZ237" i="1"/>
  <c r="AU237" i="1"/>
  <c r="AQ237" i="1"/>
  <c r="AM237" i="1"/>
  <c r="AR237" i="1" s="1"/>
  <c r="AY237" i="1" s="1"/>
  <c r="AL237" i="1"/>
  <c r="AK237" i="1"/>
  <c r="AY236" i="1"/>
  <c r="AL236" i="1"/>
  <c r="AK236" i="1"/>
  <c r="AZ235" i="1"/>
  <c r="AY235" i="1"/>
  <c r="AQ235" i="1"/>
  <c r="AN235" i="1"/>
  <c r="AM235" i="1"/>
  <c r="AR235" i="1" s="1"/>
  <c r="AX235" i="1" s="1"/>
  <c r="AL235" i="1"/>
  <c r="AK235" i="1"/>
  <c r="AZ234" i="1"/>
  <c r="AM234" i="1"/>
  <c r="AL234" i="1"/>
  <c r="AQ234" i="1" s="1"/>
  <c r="AK234" i="1"/>
  <c r="AZ233" i="1"/>
  <c r="AQ233" i="1"/>
  <c r="AM233" i="1"/>
  <c r="AL233" i="1"/>
  <c r="AK233" i="1"/>
  <c r="AZ232" i="1"/>
  <c r="AQ232" i="1"/>
  <c r="AM232" i="1"/>
  <c r="AU232" i="1" s="1"/>
  <c r="AL232" i="1"/>
  <c r="AK232" i="1"/>
  <c r="AZ231" i="1"/>
  <c r="AL231" i="1"/>
  <c r="AK231" i="1"/>
  <c r="AZ230" i="1"/>
  <c r="AU230" i="1"/>
  <c r="AM230" i="1"/>
  <c r="AL230" i="1"/>
  <c r="AQ230" i="1" s="1"/>
  <c r="AK230" i="1"/>
  <c r="AZ229" i="1"/>
  <c r="AU229" i="1"/>
  <c r="AR229" i="1"/>
  <c r="AQ229" i="1"/>
  <c r="AM229" i="1"/>
  <c r="AN229" i="1" s="1"/>
  <c r="AL229" i="1"/>
  <c r="AK229" i="1"/>
  <c r="AZ228" i="1"/>
  <c r="AL228" i="1"/>
  <c r="AK228" i="1"/>
  <c r="AZ227" i="1"/>
  <c r="AQ227" i="1"/>
  <c r="AM227" i="1"/>
  <c r="AR227" i="1" s="1"/>
  <c r="AL227" i="1"/>
  <c r="AK227" i="1"/>
  <c r="AZ226" i="1"/>
  <c r="AM226" i="1"/>
  <c r="AL226" i="1"/>
  <c r="AQ226" i="1" s="1"/>
  <c r="AK226" i="1"/>
  <c r="AZ225" i="1"/>
  <c r="AY225" i="1"/>
  <c r="AX225" i="1"/>
  <c r="AU225" i="1"/>
  <c r="AQ225" i="1"/>
  <c r="AN225" i="1"/>
  <c r="AM225" i="1"/>
  <c r="AR225" i="1" s="1"/>
  <c r="AL225" i="1"/>
  <c r="AK225" i="1"/>
  <c r="AZ224" i="1"/>
  <c r="AL224" i="1"/>
  <c r="AK224" i="1"/>
  <c r="AZ223" i="1"/>
  <c r="AL223" i="1"/>
  <c r="AK223" i="1"/>
  <c r="AZ222" i="1"/>
  <c r="AM222" i="1"/>
  <c r="AL222" i="1"/>
  <c r="AQ222" i="1" s="1"/>
  <c r="AK222" i="1"/>
  <c r="AY221" i="1"/>
  <c r="AU221" i="1"/>
  <c r="AR221" i="1"/>
  <c r="AQ221" i="1"/>
  <c r="AN221" i="1"/>
  <c r="AM221" i="1"/>
  <c r="AL221" i="1"/>
  <c r="AK221" i="1"/>
  <c r="AY220" i="1"/>
  <c r="AL220" i="1"/>
  <c r="AK220" i="1"/>
  <c r="AZ219" i="1"/>
  <c r="AL219" i="1"/>
  <c r="AQ219" i="1" s="1"/>
  <c r="AK219" i="1"/>
  <c r="AZ218" i="1"/>
  <c r="AM218" i="1"/>
  <c r="AL218" i="1"/>
  <c r="AQ218" i="1" s="1"/>
  <c r="AK218" i="1"/>
  <c r="AZ217" i="1"/>
  <c r="AY217" i="1"/>
  <c r="AU217" i="1"/>
  <c r="AR217" i="1"/>
  <c r="AX217" i="1" s="1"/>
  <c r="AQ217" i="1"/>
  <c r="AM217" i="1"/>
  <c r="AN217" i="1" s="1"/>
  <c r="AL217" i="1"/>
  <c r="AK217" i="1"/>
  <c r="AY216" i="1"/>
  <c r="AQ216" i="1"/>
  <c r="AL216" i="1"/>
  <c r="AK216" i="1"/>
  <c r="AZ215" i="1"/>
  <c r="AL215" i="1"/>
  <c r="AM215" i="1" s="1"/>
  <c r="AK215" i="1"/>
  <c r="AZ214" i="1"/>
  <c r="AM214" i="1"/>
  <c r="AL214" i="1"/>
  <c r="AQ214" i="1" s="1"/>
  <c r="AK214" i="1"/>
  <c r="AY213" i="1"/>
  <c r="AQ213" i="1"/>
  <c r="AM213" i="1"/>
  <c r="AU213" i="1" s="1"/>
  <c r="AL213" i="1"/>
  <c r="AK213" i="1"/>
  <c r="AZ212" i="1"/>
  <c r="AL212" i="1"/>
  <c r="AK212" i="1"/>
  <c r="AZ211" i="1"/>
  <c r="AL211" i="1"/>
  <c r="AQ211" i="1" s="1"/>
  <c r="AK211" i="1"/>
  <c r="AZ210" i="1"/>
  <c r="AM210" i="1"/>
  <c r="AL210" i="1"/>
  <c r="AQ210" i="1" s="1"/>
  <c r="AK210" i="1"/>
  <c r="AZ209" i="1"/>
  <c r="AY209" i="1"/>
  <c r="AX209" i="1"/>
  <c r="AU209" i="1"/>
  <c r="AR209" i="1"/>
  <c r="AQ209" i="1"/>
  <c r="AN209" i="1"/>
  <c r="AM209" i="1"/>
  <c r="AL209" i="1"/>
  <c r="AK209" i="1"/>
  <c r="AY208" i="1"/>
  <c r="AL208" i="1"/>
  <c r="AK208" i="1"/>
  <c r="AZ207" i="1"/>
  <c r="AL207" i="1"/>
  <c r="AK207" i="1"/>
  <c r="AZ206" i="1"/>
  <c r="AM206" i="1"/>
  <c r="AL206" i="1"/>
  <c r="AQ206" i="1" s="1"/>
  <c r="AK206" i="1"/>
  <c r="AZ205" i="1"/>
  <c r="AQ205" i="1"/>
  <c r="AM205" i="1"/>
  <c r="AL205" i="1"/>
  <c r="AK205" i="1"/>
  <c r="AZ204" i="1"/>
  <c r="AU204" i="1"/>
  <c r="AN204" i="1"/>
  <c r="AM204" i="1"/>
  <c r="AR204" i="1" s="1"/>
  <c r="AY204" i="1" s="1"/>
  <c r="AL204" i="1"/>
  <c r="AQ204" i="1" s="1"/>
  <c r="AK204" i="1"/>
  <c r="AZ203" i="1"/>
  <c r="AM203" i="1"/>
  <c r="AL203" i="1"/>
  <c r="AK203" i="1"/>
  <c r="AZ202" i="1"/>
  <c r="AU202" i="1"/>
  <c r="AM202" i="1"/>
  <c r="AL202" i="1"/>
  <c r="AQ202" i="1" s="1"/>
  <c r="AK202" i="1"/>
  <c r="AZ201" i="1"/>
  <c r="AY201" i="1"/>
  <c r="AX201" i="1"/>
  <c r="AU201" i="1"/>
  <c r="AR201" i="1"/>
  <c r="AQ201" i="1"/>
  <c r="AN201" i="1"/>
  <c r="AM201" i="1"/>
  <c r="AL201" i="1"/>
  <c r="AK201" i="1"/>
  <c r="AZ200" i="1"/>
  <c r="AL200" i="1"/>
  <c r="AK200" i="1"/>
  <c r="AZ199" i="1"/>
  <c r="AM199" i="1"/>
  <c r="AR199" i="1" s="1"/>
  <c r="AL199" i="1"/>
  <c r="AK199" i="1"/>
  <c r="AZ198" i="1"/>
  <c r="AM198" i="1"/>
  <c r="AR198" i="1" s="1"/>
  <c r="AL198" i="1"/>
  <c r="AQ198" i="1" s="1"/>
  <c r="AK198" i="1"/>
  <c r="AY197" i="1"/>
  <c r="AQ197" i="1"/>
  <c r="AM197" i="1"/>
  <c r="AL197" i="1"/>
  <c r="AK197" i="1"/>
  <c r="AY196" i="1"/>
  <c r="AU196" i="1"/>
  <c r="AN196" i="1"/>
  <c r="AM196" i="1"/>
  <c r="AR196" i="1" s="1"/>
  <c r="AL196" i="1"/>
  <c r="AQ196" i="1" s="1"/>
  <c r="AK196" i="1"/>
  <c r="AZ195" i="1"/>
  <c r="AQ195" i="1"/>
  <c r="AL195" i="1"/>
  <c r="AK195" i="1"/>
  <c r="AZ194" i="1"/>
  <c r="AM194" i="1"/>
  <c r="AL194" i="1"/>
  <c r="AQ194" i="1" s="1"/>
  <c r="AK194" i="1"/>
  <c r="AZ193" i="1"/>
  <c r="AY193" i="1"/>
  <c r="AX193" i="1"/>
  <c r="AU193" i="1"/>
  <c r="AR193" i="1"/>
  <c r="AM193" i="1"/>
  <c r="AN193" i="1" s="1"/>
  <c r="AL193" i="1"/>
  <c r="AQ193" i="1" s="1"/>
  <c r="AK193" i="1"/>
  <c r="AZ192" i="1"/>
  <c r="AL192" i="1"/>
  <c r="AK192" i="1"/>
  <c r="AZ191" i="1"/>
  <c r="AL191" i="1"/>
  <c r="AK191" i="1"/>
  <c r="AZ190" i="1"/>
  <c r="AM190" i="1"/>
  <c r="AL190" i="1"/>
  <c r="AQ190" i="1" s="1"/>
  <c r="AK190" i="1"/>
  <c r="AZ189" i="1"/>
  <c r="AL189" i="1"/>
  <c r="AK189" i="1"/>
  <c r="AZ188" i="1"/>
  <c r="AY188" i="1"/>
  <c r="AM188" i="1"/>
  <c r="AR188" i="1" s="1"/>
  <c r="AL188" i="1"/>
  <c r="AK188" i="1"/>
  <c r="AZ187" i="1"/>
  <c r="AY187" i="1"/>
  <c r="AQ187" i="1"/>
  <c r="AN187" i="1"/>
  <c r="AM187" i="1"/>
  <c r="AR187" i="1" s="1"/>
  <c r="AX187" i="1" s="1"/>
  <c r="AL187" i="1"/>
  <c r="AK187" i="1"/>
  <c r="AZ186" i="1"/>
  <c r="AU186" i="1"/>
  <c r="AR186" i="1"/>
  <c r="AY186" i="1" s="1"/>
  <c r="AM186" i="1"/>
  <c r="AN186" i="1" s="1"/>
  <c r="AL186" i="1"/>
  <c r="AQ186" i="1" s="1"/>
  <c r="AK186" i="1"/>
  <c r="AZ185" i="1"/>
  <c r="AM185" i="1"/>
  <c r="AL185" i="1"/>
  <c r="AK185" i="1"/>
  <c r="AZ184" i="1"/>
  <c r="AQ184" i="1"/>
  <c r="AM184" i="1"/>
  <c r="AU184" i="1" s="1"/>
  <c r="AL184" i="1"/>
  <c r="AK184" i="1"/>
  <c r="AZ183" i="1"/>
  <c r="AL183" i="1"/>
  <c r="AK183" i="1"/>
  <c r="AZ182" i="1"/>
  <c r="AU182" i="1"/>
  <c r="AM182" i="1"/>
  <c r="AN182" i="1" s="1"/>
  <c r="AL182" i="1"/>
  <c r="AQ182" i="1" s="1"/>
  <c r="AK182" i="1"/>
  <c r="AZ181" i="1"/>
  <c r="AQ181" i="1"/>
  <c r="AN181" i="1"/>
  <c r="AM181" i="1"/>
  <c r="AR181" i="1" s="1"/>
  <c r="AL181" i="1"/>
  <c r="AK181" i="1"/>
  <c r="AY180" i="1"/>
  <c r="AQ180" i="1"/>
  <c r="AM180" i="1"/>
  <c r="AR180" i="1" s="1"/>
  <c r="AL180" i="1"/>
  <c r="AK180" i="1"/>
  <c r="AZ179" i="1"/>
  <c r="AY179" i="1"/>
  <c r="AM179" i="1"/>
  <c r="AR179" i="1" s="1"/>
  <c r="AX179" i="1" s="1"/>
  <c r="AL179" i="1"/>
  <c r="AK179" i="1"/>
  <c r="AY178" i="1"/>
  <c r="AU178" i="1"/>
  <c r="AR178" i="1"/>
  <c r="AZ178" i="1" s="1"/>
  <c r="AM178" i="1"/>
  <c r="AN178" i="1" s="1"/>
  <c r="AL178" i="1"/>
  <c r="AQ178" i="1" s="1"/>
  <c r="AK178" i="1"/>
  <c r="AY177" i="1"/>
  <c r="AL177" i="1"/>
  <c r="AM177" i="1" s="1"/>
  <c r="AK177" i="1"/>
  <c r="AZ176" i="1"/>
  <c r="AU176" i="1"/>
  <c r="AR176" i="1"/>
  <c r="AM176" i="1"/>
  <c r="AN176" i="1" s="1"/>
  <c r="AL176" i="1"/>
  <c r="AQ176" i="1" s="1"/>
  <c r="AK176" i="1"/>
  <c r="AZ175" i="1"/>
  <c r="AL175" i="1"/>
  <c r="AK175" i="1"/>
  <c r="AZ174" i="1"/>
  <c r="AM174" i="1"/>
  <c r="AL174" i="1"/>
  <c r="AQ174" i="1" s="1"/>
  <c r="AK174" i="1"/>
  <c r="AY173" i="1"/>
  <c r="AQ173" i="1"/>
  <c r="AL173" i="1"/>
  <c r="AM173" i="1" s="1"/>
  <c r="AN173" i="1" s="1"/>
  <c r="AK173" i="1"/>
  <c r="AY172" i="1"/>
  <c r="AX172" i="1"/>
  <c r="AU172" i="1"/>
  <c r="AR172" i="1"/>
  <c r="AZ172" i="1" s="1"/>
  <c r="AM172" i="1"/>
  <c r="AN172" i="1" s="1"/>
  <c r="AL172" i="1"/>
  <c r="AQ172" i="1" s="1"/>
  <c r="AK172" i="1"/>
  <c r="AY171" i="1"/>
  <c r="AL171" i="1"/>
  <c r="AM171" i="1" s="1"/>
  <c r="AK171" i="1"/>
  <c r="AZ170" i="1"/>
  <c r="AY170" i="1"/>
  <c r="AX170" i="1"/>
  <c r="AU170" i="1"/>
  <c r="AR170" i="1"/>
  <c r="AM170" i="1"/>
  <c r="AN170" i="1" s="1"/>
  <c r="AL170" i="1"/>
  <c r="AQ170" i="1" s="1"/>
  <c r="AK170" i="1"/>
  <c r="AZ169" i="1"/>
  <c r="AL169" i="1"/>
  <c r="AK169" i="1"/>
  <c r="AY168" i="1"/>
  <c r="AL168" i="1"/>
  <c r="AK168" i="1"/>
  <c r="AZ167" i="1"/>
  <c r="AY167" i="1"/>
  <c r="AU167" i="1"/>
  <c r="AR167" i="1"/>
  <c r="AX167" i="1" s="1"/>
  <c r="AM167" i="1"/>
  <c r="AN167" i="1" s="1"/>
  <c r="AL167" i="1"/>
  <c r="AQ167" i="1" s="1"/>
  <c r="AK167" i="1"/>
  <c r="AZ166" i="1"/>
  <c r="AM166" i="1"/>
  <c r="AR166" i="1" s="1"/>
  <c r="AL166" i="1"/>
  <c r="AK166" i="1"/>
  <c r="AZ165" i="1"/>
  <c r="AQ165" i="1"/>
  <c r="AL165" i="1"/>
  <c r="AK165" i="1"/>
  <c r="AY164" i="1"/>
  <c r="AL164" i="1"/>
  <c r="AM164" i="1" s="1"/>
  <c r="AK164" i="1"/>
  <c r="AZ163" i="1"/>
  <c r="AY163" i="1"/>
  <c r="AU163" i="1"/>
  <c r="AR163" i="1"/>
  <c r="AX163" i="1" s="1"/>
  <c r="AQ163" i="1"/>
  <c r="AN163" i="1"/>
  <c r="AM163" i="1"/>
  <c r="AL163" i="1"/>
  <c r="AK163" i="1"/>
  <c r="AZ162" i="1"/>
  <c r="AL162" i="1"/>
  <c r="AQ162" i="1" s="1"/>
  <c r="AK162" i="1"/>
  <c r="AY161" i="1"/>
  <c r="AL161" i="1"/>
  <c r="AK161" i="1"/>
  <c r="AZ160" i="1"/>
  <c r="AY160" i="1"/>
  <c r="AX160" i="1"/>
  <c r="AU160" i="1"/>
  <c r="AR160" i="1"/>
  <c r="AN160" i="1"/>
  <c r="AM160" i="1"/>
  <c r="AL160" i="1"/>
  <c r="AQ160" i="1" s="1"/>
  <c r="AK160" i="1"/>
  <c r="AY159" i="1"/>
  <c r="AL159" i="1"/>
  <c r="AQ159" i="1" s="1"/>
  <c r="AK159" i="1"/>
  <c r="AZ158" i="1"/>
  <c r="AL158" i="1"/>
  <c r="AK158" i="1"/>
  <c r="AZ157" i="1"/>
  <c r="AL157" i="1"/>
  <c r="AM157" i="1" s="1"/>
  <c r="AK157" i="1"/>
  <c r="AZ156" i="1"/>
  <c r="AQ156" i="1"/>
  <c r="AL156" i="1"/>
  <c r="AK156" i="1"/>
  <c r="AY155" i="1"/>
  <c r="AU155" i="1"/>
  <c r="AR155" i="1"/>
  <c r="AM155" i="1"/>
  <c r="AN155" i="1" s="1"/>
  <c r="AL155" i="1"/>
  <c r="AQ155" i="1" s="1"/>
  <c r="AK155" i="1"/>
  <c r="AZ154" i="1"/>
  <c r="AQ154" i="1"/>
  <c r="AL154" i="1"/>
  <c r="AK154" i="1"/>
  <c r="AZ153" i="1"/>
  <c r="AL153" i="1"/>
  <c r="AK153" i="1"/>
  <c r="AZ152" i="1"/>
  <c r="AU152" i="1"/>
  <c r="AR152" i="1"/>
  <c r="AQ152" i="1"/>
  <c r="AL152" i="1"/>
  <c r="AM152" i="1" s="1"/>
  <c r="AN152" i="1" s="1"/>
  <c r="AK152" i="1"/>
  <c r="AZ151" i="1"/>
  <c r="AM151" i="1"/>
  <c r="AR151" i="1" s="1"/>
  <c r="AL151" i="1"/>
  <c r="AK151" i="1"/>
  <c r="AY150" i="1"/>
  <c r="AQ150" i="1"/>
  <c r="AL150" i="1"/>
  <c r="AK150" i="1"/>
  <c r="AY149" i="1"/>
  <c r="AM149" i="1"/>
  <c r="AL149" i="1"/>
  <c r="AK149" i="1"/>
  <c r="AZ148" i="1"/>
  <c r="AU148" i="1"/>
  <c r="AQ148" i="1"/>
  <c r="AL148" i="1"/>
  <c r="AM148" i="1" s="1"/>
  <c r="AN148" i="1" s="1"/>
  <c r="AK148" i="1"/>
  <c r="AZ147" i="1"/>
  <c r="AL147" i="1"/>
  <c r="AM147" i="1" s="1"/>
  <c r="AK147" i="1"/>
  <c r="AZ146" i="1"/>
  <c r="AL146" i="1"/>
  <c r="AM146" i="1" s="1"/>
  <c r="AK146" i="1"/>
  <c r="AY145" i="1"/>
  <c r="AM145" i="1"/>
  <c r="AL145" i="1"/>
  <c r="AK145" i="1"/>
  <c r="AZ144" i="1"/>
  <c r="AU144" i="1"/>
  <c r="AR144" i="1"/>
  <c r="AQ144" i="1"/>
  <c r="AL144" i="1"/>
  <c r="AM144" i="1" s="1"/>
  <c r="AN144" i="1" s="1"/>
  <c r="AK144" i="1"/>
  <c r="AY143" i="1"/>
  <c r="AL143" i="1"/>
  <c r="AQ143" i="1" s="1"/>
  <c r="AK143" i="1"/>
  <c r="AY142" i="1"/>
  <c r="AL142" i="1"/>
  <c r="AM142" i="1" s="1"/>
  <c r="AK142" i="1"/>
  <c r="AZ141" i="1"/>
  <c r="AM141" i="1"/>
  <c r="AL141" i="1"/>
  <c r="AK141" i="1"/>
  <c r="AY140" i="1"/>
  <c r="AU140" i="1"/>
  <c r="AR140" i="1"/>
  <c r="AQ140" i="1"/>
  <c r="AL140" i="1"/>
  <c r="AM140" i="1" s="1"/>
  <c r="AN140" i="1" s="1"/>
  <c r="AK140" i="1"/>
  <c r="AY139" i="1"/>
  <c r="AL139" i="1"/>
  <c r="AK139" i="1"/>
  <c r="AZ138" i="1"/>
  <c r="AL138" i="1"/>
  <c r="AK138" i="1"/>
  <c r="AY137" i="1"/>
  <c r="AQ137" i="1"/>
  <c r="AL137" i="1"/>
  <c r="AK137" i="1"/>
  <c r="AY136" i="1"/>
  <c r="AQ136" i="1"/>
  <c r="AL136" i="1"/>
  <c r="AK136" i="1"/>
  <c r="AY135" i="1"/>
  <c r="AU135" i="1"/>
  <c r="AR135" i="1"/>
  <c r="AM135" i="1"/>
  <c r="AN135" i="1" s="1"/>
  <c r="AL135" i="1"/>
  <c r="AQ135" i="1" s="1"/>
  <c r="AK135" i="1"/>
  <c r="AY134" i="1"/>
  <c r="AL134" i="1"/>
  <c r="AK134" i="1"/>
  <c r="AZ133" i="1"/>
  <c r="AL133" i="1"/>
  <c r="AK133" i="1"/>
  <c r="AZ132" i="1"/>
  <c r="AU132" i="1"/>
  <c r="AR132" i="1"/>
  <c r="AQ132" i="1"/>
  <c r="AN132" i="1"/>
  <c r="AL132" i="1"/>
  <c r="AK132" i="1"/>
  <c r="AZ131" i="1"/>
  <c r="AU131" i="1"/>
  <c r="AR131" i="1"/>
  <c r="AY131" i="1" s="1"/>
  <c r="AQ131" i="1"/>
  <c r="AN131" i="1"/>
  <c r="AL131" i="1"/>
  <c r="AK131" i="1"/>
  <c r="AZ130" i="1"/>
  <c r="AY130" i="1"/>
  <c r="AR130" i="1"/>
  <c r="AX130" i="1" s="1"/>
  <c r="AN130" i="1"/>
  <c r="AL130" i="1"/>
  <c r="AK130" i="1"/>
  <c r="AY129" i="1"/>
  <c r="AU129" i="1"/>
  <c r="AQ129" i="1"/>
  <c r="AM129" i="1"/>
  <c r="AN129" i="1" s="1"/>
  <c r="AL129" i="1"/>
  <c r="AK129" i="1"/>
  <c r="AY128" i="1"/>
  <c r="AL128" i="1"/>
  <c r="AQ128" i="1" s="1"/>
  <c r="AK128" i="1"/>
  <c r="AY127" i="1"/>
  <c r="AL127" i="1"/>
  <c r="AK127" i="1"/>
  <c r="AZ126" i="1"/>
  <c r="AY126" i="1"/>
  <c r="AX126" i="1"/>
  <c r="AR126" i="1"/>
  <c r="AM126" i="1"/>
  <c r="AN126" i="1" s="1"/>
  <c r="AL126" i="1"/>
  <c r="AK126" i="1"/>
  <c r="AZ125" i="1"/>
  <c r="AL125" i="1"/>
  <c r="AQ125" i="1" s="1"/>
  <c r="AK125" i="1"/>
  <c r="AZ124" i="1"/>
  <c r="AL124" i="1"/>
  <c r="AK124" i="1"/>
  <c r="AZ123" i="1"/>
  <c r="AQ123" i="1"/>
  <c r="AL123" i="1"/>
  <c r="AM123" i="1" s="1"/>
  <c r="AK123" i="1"/>
  <c r="AY122" i="1"/>
  <c r="AL122" i="1"/>
  <c r="AK122" i="1"/>
  <c r="AY121" i="1"/>
  <c r="AL121" i="1"/>
  <c r="AK121" i="1"/>
  <c r="AZ120" i="1"/>
  <c r="AQ120" i="1"/>
  <c r="AL120" i="1"/>
  <c r="AM120" i="1" s="1"/>
  <c r="AN120" i="1" s="1"/>
  <c r="AK120" i="1"/>
  <c r="AZ119" i="1"/>
  <c r="AM119" i="1"/>
  <c r="AR119" i="1" s="1"/>
  <c r="AL119" i="1"/>
  <c r="AK119" i="1"/>
  <c r="AZ118" i="1"/>
  <c r="AM118" i="1"/>
  <c r="AL118" i="1"/>
  <c r="AK118" i="1"/>
  <c r="AZ117" i="1"/>
  <c r="AQ117" i="1"/>
  <c r="AL117" i="1"/>
  <c r="AM117" i="1" s="1"/>
  <c r="AK117" i="1"/>
  <c r="AY116" i="1"/>
  <c r="AU116" i="1"/>
  <c r="AQ116" i="1"/>
  <c r="AM116" i="1"/>
  <c r="AR116" i="1" s="1"/>
  <c r="AZ116" i="1" s="1"/>
  <c r="AL116" i="1"/>
  <c r="AK116" i="1"/>
  <c r="AZ115" i="1"/>
  <c r="AL115" i="1"/>
  <c r="AK115" i="1"/>
  <c r="AZ114" i="1"/>
  <c r="AY114" i="1"/>
  <c r="AX114" i="1"/>
  <c r="AR114" i="1"/>
  <c r="AM114" i="1"/>
  <c r="AN114" i="1" s="1"/>
  <c r="AL114" i="1"/>
  <c r="AK114" i="1"/>
  <c r="AZ113" i="1"/>
  <c r="AL113" i="1"/>
  <c r="AK113" i="1"/>
  <c r="AY112" i="1"/>
  <c r="AQ112" i="1"/>
  <c r="AL112" i="1"/>
  <c r="AK112" i="1"/>
  <c r="AY111" i="1"/>
  <c r="AL111" i="1"/>
  <c r="AK111" i="1"/>
  <c r="AY110" i="1"/>
  <c r="AR110" i="1"/>
  <c r="AZ110" i="1" s="1"/>
  <c r="AQ110" i="1"/>
  <c r="AM110" i="1"/>
  <c r="AN110" i="1" s="1"/>
  <c r="AL110" i="1"/>
  <c r="AK110" i="1"/>
  <c r="AY109" i="1"/>
  <c r="AL109" i="1"/>
  <c r="AQ109" i="1" s="1"/>
  <c r="AK109" i="1"/>
  <c r="AZ108" i="1"/>
  <c r="AL108" i="1"/>
  <c r="AK108" i="1"/>
  <c r="AZ107" i="1"/>
  <c r="AU107" i="1"/>
  <c r="AR107" i="1"/>
  <c r="AY107" i="1" s="1"/>
  <c r="AM107" i="1"/>
  <c r="AN107" i="1" s="1"/>
  <c r="AL107" i="1"/>
  <c r="AQ107" i="1" s="1"/>
  <c r="AK107" i="1"/>
  <c r="AZ106" i="1"/>
  <c r="AQ106" i="1"/>
  <c r="AN106" i="1"/>
  <c r="AM106" i="1"/>
  <c r="AU106" i="1" s="1"/>
  <c r="AL106" i="1"/>
  <c r="AK106" i="1"/>
  <c r="AZ105" i="1"/>
  <c r="AQ105" i="1"/>
  <c r="AL105" i="1"/>
  <c r="AM105" i="1" s="1"/>
  <c r="AN105" i="1" s="1"/>
  <c r="AK105" i="1"/>
  <c r="AZ104" i="1"/>
  <c r="AL104" i="1"/>
  <c r="AK104" i="1"/>
  <c r="AZ103" i="1"/>
  <c r="AY103" i="1"/>
  <c r="AX103" i="1"/>
  <c r="AU103" i="1"/>
  <c r="AR103" i="1"/>
  <c r="AM103" i="1"/>
  <c r="AN103" i="1" s="1"/>
  <c r="AL103" i="1"/>
  <c r="AQ103" i="1" s="1"/>
  <c r="AK103" i="1"/>
  <c r="AY102" i="1"/>
  <c r="AU102" i="1"/>
  <c r="AR102" i="1"/>
  <c r="AZ102" i="1" s="1"/>
  <c r="AQ102" i="1"/>
  <c r="AM102" i="1"/>
  <c r="AN102" i="1" s="1"/>
  <c r="AL102" i="1"/>
  <c r="AK102" i="1"/>
  <c r="AY101" i="1"/>
  <c r="AL101" i="1"/>
  <c r="AQ101" i="1" s="1"/>
  <c r="AK101" i="1"/>
  <c r="AZ100" i="1"/>
  <c r="AM100" i="1"/>
  <c r="AR100" i="1" s="1"/>
  <c r="AL100" i="1"/>
  <c r="AK100" i="1"/>
  <c r="AZ99" i="1"/>
  <c r="AU99" i="1"/>
  <c r="AR99" i="1"/>
  <c r="AX99" i="1" s="1"/>
  <c r="AM99" i="1"/>
  <c r="AN99" i="1" s="1"/>
  <c r="AL99" i="1"/>
  <c r="AQ99" i="1" s="1"/>
  <c r="AK99" i="1"/>
  <c r="AZ98" i="1"/>
  <c r="AL98" i="1"/>
  <c r="AK98" i="1"/>
  <c r="AZ97" i="1"/>
  <c r="AL97" i="1"/>
  <c r="AK97" i="1"/>
  <c r="AY96" i="1"/>
  <c r="AM96" i="1"/>
  <c r="AL96" i="1"/>
  <c r="AK96" i="1"/>
  <c r="AY95" i="1"/>
  <c r="AM95" i="1"/>
  <c r="AN95" i="1" s="1"/>
  <c r="AL95" i="1"/>
  <c r="AQ95" i="1" s="1"/>
  <c r="AK95" i="1"/>
  <c r="AY94" i="1"/>
  <c r="AL94" i="1"/>
  <c r="AQ94" i="1" s="1"/>
  <c r="AK94" i="1"/>
  <c r="AY93" i="1"/>
  <c r="AL93" i="1"/>
  <c r="AM93" i="1" s="1"/>
  <c r="AK93" i="1"/>
  <c r="AZ92" i="1"/>
  <c r="AL92" i="1"/>
  <c r="AK92" i="1"/>
  <c r="AZ91" i="1"/>
  <c r="AM91" i="1"/>
  <c r="AL91" i="1"/>
  <c r="AQ91" i="1" s="1"/>
  <c r="AK91" i="1"/>
  <c r="AZ90" i="1"/>
  <c r="AU90" i="1"/>
  <c r="AM90" i="1"/>
  <c r="AL90" i="1"/>
  <c r="AQ90" i="1" s="1"/>
  <c r="AK90" i="1"/>
  <c r="AY89" i="1"/>
  <c r="AL89" i="1"/>
  <c r="AK89" i="1"/>
  <c r="AY88" i="1"/>
  <c r="AM88" i="1"/>
  <c r="AL88" i="1"/>
  <c r="AK88" i="1"/>
  <c r="AZ87" i="1"/>
  <c r="AM87" i="1"/>
  <c r="AN87" i="1" s="1"/>
  <c r="AL87" i="1"/>
  <c r="AQ87" i="1" s="1"/>
  <c r="AK87" i="1"/>
  <c r="AZ86" i="1"/>
  <c r="AU86" i="1"/>
  <c r="AM86" i="1"/>
  <c r="AR86" i="1" s="1"/>
  <c r="AY86" i="1" s="1"/>
  <c r="AL86" i="1"/>
  <c r="AQ86" i="1" s="1"/>
  <c r="AK86" i="1"/>
  <c r="AZ85" i="1"/>
  <c r="AL85" i="1"/>
  <c r="AK85" i="1"/>
  <c r="AZ84" i="1"/>
  <c r="AY84" i="1"/>
  <c r="AN84" i="1"/>
  <c r="AM84" i="1"/>
  <c r="AR84" i="1" s="1"/>
  <c r="AX84" i="1" s="1"/>
  <c r="AL84" i="1"/>
  <c r="AK84" i="1"/>
  <c r="AZ83" i="1"/>
  <c r="AM83" i="1"/>
  <c r="AN83" i="1" s="1"/>
  <c r="AL83" i="1"/>
  <c r="AQ83" i="1" s="1"/>
  <c r="AK83" i="1"/>
  <c r="AY82" i="1"/>
  <c r="AL82" i="1"/>
  <c r="AK82" i="1"/>
  <c r="AY81" i="1"/>
  <c r="AL81" i="1"/>
  <c r="AK81" i="1"/>
  <c r="AY80" i="1"/>
  <c r="AL80" i="1"/>
  <c r="AK80" i="1"/>
  <c r="AY79" i="1"/>
  <c r="AM79" i="1"/>
  <c r="AN79" i="1" s="1"/>
  <c r="AL79" i="1"/>
  <c r="AQ79" i="1" s="1"/>
  <c r="AK79" i="1"/>
  <c r="AZ78" i="1"/>
  <c r="AU78" i="1"/>
  <c r="AM78" i="1"/>
  <c r="AR78" i="1" s="1"/>
  <c r="AX78" i="1" s="1"/>
  <c r="AL78" i="1"/>
  <c r="AQ78" i="1" s="1"/>
  <c r="AK78" i="1"/>
  <c r="AZ77" i="1"/>
  <c r="AM77" i="1"/>
  <c r="AL77" i="1"/>
  <c r="AQ77" i="1" s="1"/>
  <c r="AK77" i="1"/>
  <c r="AZ76" i="1"/>
  <c r="AY76" i="1"/>
  <c r="AN76" i="1"/>
  <c r="AM76" i="1"/>
  <c r="AR76" i="1" s="1"/>
  <c r="AX76" i="1" s="1"/>
  <c r="AL76" i="1"/>
  <c r="AK76" i="1"/>
  <c r="AY75" i="1"/>
  <c r="AM75" i="1"/>
  <c r="AL75" i="1"/>
  <c r="AQ75" i="1" s="1"/>
  <c r="AK75" i="1"/>
  <c r="AY74" i="1"/>
  <c r="AU74" i="1"/>
  <c r="AQ74" i="1"/>
  <c r="AL74" i="1"/>
  <c r="AM74" i="1" s="1"/>
  <c r="AN74" i="1" s="1"/>
  <c r="AK74" i="1"/>
  <c r="AY73" i="1"/>
  <c r="AL73" i="1"/>
  <c r="AM73" i="1" s="1"/>
  <c r="AK73" i="1"/>
  <c r="AY72" i="1"/>
  <c r="AM72" i="1"/>
  <c r="AL72" i="1"/>
  <c r="AK72" i="1"/>
  <c r="AZ71" i="1"/>
  <c r="AM71" i="1"/>
  <c r="AL71" i="1"/>
  <c r="AQ71" i="1" s="1"/>
  <c r="AK71" i="1"/>
  <c r="AZ70" i="1"/>
  <c r="AL70" i="1"/>
  <c r="AK70" i="1"/>
  <c r="AZ69" i="1"/>
  <c r="AM69" i="1"/>
  <c r="AL69" i="1"/>
  <c r="AQ69" i="1" s="1"/>
  <c r="AK69" i="1"/>
  <c r="AZ68" i="1"/>
  <c r="AL68" i="1"/>
  <c r="AK68" i="1"/>
  <c r="AZ67" i="1"/>
  <c r="AM67" i="1"/>
  <c r="AL67" i="1"/>
  <c r="AQ67" i="1" s="1"/>
  <c r="AK67" i="1"/>
  <c r="AY66" i="1"/>
  <c r="AL66" i="1"/>
  <c r="AK66" i="1"/>
  <c r="AY65" i="1"/>
  <c r="AQ65" i="1"/>
  <c r="AM65" i="1"/>
  <c r="AU65" i="1" s="1"/>
  <c r="AL65" i="1"/>
  <c r="AK65" i="1"/>
  <c r="AY64" i="1"/>
  <c r="AL64" i="1"/>
  <c r="AK64" i="1"/>
  <c r="AY63" i="1"/>
  <c r="AU63" i="1"/>
  <c r="AR63" i="1"/>
  <c r="AZ63" i="1" s="1"/>
  <c r="AM63" i="1"/>
  <c r="AN63" i="1" s="1"/>
  <c r="AL63" i="1"/>
  <c r="AQ63" i="1" s="1"/>
  <c r="AK63" i="1"/>
  <c r="AY62" i="1"/>
  <c r="AL62" i="1"/>
  <c r="AK62" i="1"/>
  <c r="AZ61" i="1"/>
  <c r="AR61" i="1"/>
  <c r="AN61" i="1"/>
  <c r="AM61" i="1"/>
  <c r="AL61" i="1"/>
  <c r="AK61" i="1"/>
  <c r="AZ60" i="1"/>
  <c r="AQ60" i="1"/>
  <c r="AM60" i="1"/>
  <c r="AR60" i="1" s="1"/>
  <c r="AX60" i="1" s="1"/>
  <c r="AL60" i="1"/>
  <c r="AK60" i="1"/>
  <c r="AZ59" i="1"/>
  <c r="AX59" i="1"/>
  <c r="AU59" i="1"/>
  <c r="AR59" i="1"/>
  <c r="AY59" i="1" s="1"/>
  <c r="AM59" i="1"/>
  <c r="AN59" i="1" s="1"/>
  <c r="AL59" i="1"/>
  <c r="AQ59" i="1" s="1"/>
  <c r="AK59" i="1"/>
  <c r="AY58" i="1"/>
  <c r="AL58" i="1"/>
  <c r="AK58" i="1"/>
  <c r="AZ57" i="1"/>
  <c r="AY57" i="1"/>
  <c r="AX57" i="1"/>
  <c r="AU57" i="1"/>
  <c r="AR57" i="1"/>
  <c r="AQ57" i="1"/>
  <c r="AN57" i="1"/>
  <c r="AM57" i="1"/>
  <c r="AL57" i="1"/>
  <c r="AK57" i="1"/>
  <c r="AY56" i="1"/>
  <c r="AL56" i="1"/>
  <c r="AK56" i="1"/>
  <c r="AY55" i="1"/>
  <c r="AL55" i="1"/>
  <c r="AK55" i="1"/>
  <c r="AY54" i="1"/>
  <c r="AU54" i="1"/>
  <c r="AR54" i="1"/>
  <c r="AQ54" i="1"/>
  <c r="AN54" i="1"/>
  <c r="AM54" i="1"/>
  <c r="AL54" i="1"/>
  <c r="AK54" i="1"/>
  <c r="AY53" i="1"/>
  <c r="AL53" i="1"/>
  <c r="AK53" i="1"/>
  <c r="AY52" i="1"/>
  <c r="AQ52" i="1"/>
  <c r="AM52" i="1"/>
  <c r="AL52" i="1"/>
  <c r="AK52" i="1"/>
  <c r="AZ51" i="1"/>
  <c r="AM51" i="1"/>
  <c r="AL51" i="1"/>
  <c r="AQ51" i="1" s="1"/>
  <c r="AK51" i="1"/>
  <c r="AZ50" i="1"/>
  <c r="AL50" i="1"/>
  <c r="AK50" i="1"/>
  <c r="AY49" i="1"/>
  <c r="AL49" i="1"/>
  <c r="AK49" i="1"/>
  <c r="AZ48" i="1"/>
  <c r="AR48" i="1"/>
  <c r="AX48" i="1" s="1"/>
  <c r="AQ48" i="1"/>
  <c r="AN48" i="1"/>
  <c r="AM48" i="1"/>
  <c r="AL48" i="1"/>
  <c r="AK48" i="1"/>
  <c r="AZ47" i="1"/>
  <c r="AU47" i="1"/>
  <c r="AR47" i="1"/>
  <c r="AX47" i="1" s="1"/>
  <c r="AQ47" i="1"/>
  <c r="AM47" i="1"/>
  <c r="AN47" i="1" s="1"/>
  <c r="AL47" i="1"/>
  <c r="AK47" i="1"/>
  <c r="AY46" i="1"/>
  <c r="AL46" i="1"/>
  <c r="AK46" i="1"/>
  <c r="AY45" i="1"/>
  <c r="AL45" i="1"/>
  <c r="AK45" i="1"/>
  <c r="AY44" i="1"/>
  <c r="AL44" i="1"/>
  <c r="AK44" i="1"/>
  <c r="AY43" i="1"/>
  <c r="AL43" i="1"/>
  <c r="AM43" i="1" s="1"/>
  <c r="AK43" i="1"/>
  <c r="AZ42" i="1"/>
  <c r="AL42" i="1"/>
  <c r="AK42" i="1"/>
  <c r="AZ41" i="1"/>
  <c r="AQ41" i="1"/>
  <c r="AM41" i="1"/>
  <c r="AU41" i="1" s="1"/>
  <c r="AL41" i="1"/>
  <c r="AK41" i="1"/>
  <c r="AY40" i="1"/>
  <c r="AL40" i="1"/>
  <c r="AK40" i="1"/>
  <c r="AY39" i="1"/>
  <c r="AL39" i="1"/>
  <c r="AM39" i="1" s="1"/>
  <c r="AK39" i="1"/>
  <c r="AY38" i="1"/>
  <c r="AU38" i="1"/>
  <c r="AQ38" i="1"/>
  <c r="AL38" i="1"/>
  <c r="AM38" i="1" s="1"/>
  <c r="AN38" i="1" s="1"/>
  <c r="AK38" i="1"/>
  <c r="AY37" i="1"/>
  <c r="AL37" i="1"/>
  <c r="AK37" i="1"/>
  <c r="AY36" i="1"/>
  <c r="AL36" i="1"/>
  <c r="AK36" i="1"/>
  <c r="AY35" i="1"/>
  <c r="AQ35" i="1"/>
  <c r="AM35" i="1"/>
  <c r="AL35" i="1"/>
  <c r="AK35" i="1"/>
  <c r="AY34" i="1"/>
  <c r="AQ34" i="1"/>
  <c r="AL34" i="1"/>
  <c r="AM34" i="1" s="1"/>
  <c r="AN34" i="1" s="1"/>
  <c r="AK34" i="1"/>
  <c r="AZ33" i="1"/>
  <c r="AL33" i="1"/>
  <c r="AQ33" i="1" s="1"/>
  <c r="AK33" i="1"/>
  <c r="AZ32" i="1"/>
  <c r="AL32" i="1"/>
  <c r="AQ32" i="1" s="1"/>
  <c r="AK32" i="1"/>
  <c r="AZ31" i="1"/>
  <c r="AL31" i="1"/>
  <c r="AK31" i="1"/>
  <c r="AZ30" i="1"/>
  <c r="AY30" i="1"/>
  <c r="AX30" i="1"/>
  <c r="AU30" i="1"/>
  <c r="AR30" i="1"/>
  <c r="AQ30" i="1"/>
  <c r="AL30" i="1"/>
  <c r="AM30" i="1" s="1"/>
  <c r="AN30" i="1" s="1"/>
  <c r="AK30" i="1"/>
  <c r="AY29" i="1"/>
  <c r="AL29" i="1"/>
  <c r="AM29" i="1" s="1"/>
  <c r="AK29" i="1"/>
  <c r="AY28" i="1"/>
  <c r="AL28" i="1"/>
  <c r="AK28" i="1"/>
  <c r="AY27" i="1"/>
  <c r="AL27" i="1"/>
  <c r="AQ27" i="1" s="1"/>
  <c r="AK27" i="1"/>
  <c r="AZ26" i="1"/>
  <c r="AL26" i="1"/>
  <c r="AM26" i="1" s="1"/>
  <c r="AN26" i="1" s="1"/>
  <c r="AK26" i="1"/>
  <c r="AZ25" i="1"/>
  <c r="AU25" i="1"/>
  <c r="AM25" i="1"/>
  <c r="AR25" i="1" s="1"/>
  <c r="AY25" i="1" s="1"/>
  <c r="AL25" i="1"/>
  <c r="AQ25" i="1" s="1"/>
  <c r="AK25" i="1"/>
  <c r="AZ24" i="1"/>
  <c r="AM24" i="1"/>
  <c r="AR24" i="1" s="1"/>
  <c r="AL24" i="1"/>
  <c r="AK24" i="1"/>
  <c r="AY23" i="1"/>
  <c r="AL23" i="1"/>
  <c r="AK23" i="1"/>
  <c r="AZ22" i="1"/>
  <c r="AY22" i="1"/>
  <c r="AX22" i="1"/>
  <c r="AU22" i="1"/>
  <c r="AM22" i="1"/>
  <c r="AR22" i="1" s="1"/>
  <c r="AL22" i="1"/>
  <c r="AQ22" i="1" s="1"/>
  <c r="AK22" i="1"/>
  <c r="AY21" i="1"/>
  <c r="AQ21" i="1"/>
  <c r="AL21" i="1"/>
  <c r="AM21" i="1" s="1"/>
  <c r="AU21" i="1" s="1"/>
  <c r="AK21" i="1"/>
  <c r="AZ20" i="1"/>
  <c r="AL20" i="1"/>
  <c r="AK20" i="1"/>
  <c r="BC19" i="1"/>
  <c r="AZ19" i="1"/>
  <c r="AL19" i="1"/>
  <c r="AK19" i="1"/>
  <c r="BC18" i="1"/>
  <c r="BC20" i="1" s="1"/>
  <c r="BC21" i="1" s="1"/>
  <c r="AZ18" i="1"/>
  <c r="AQ18" i="1"/>
  <c r="AM18" i="1"/>
  <c r="AR18" i="1" s="1"/>
  <c r="AL18" i="1"/>
  <c r="AK18" i="1"/>
  <c r="AY17" i="1"/>
  <c r="AM17" i="1"/>
  <c r="AR17" i="1" s="1"/>
  <c r="AZ17" i="1" s="1"/>
  <c r="AL17" i="1"/>
  <c r="AQ17" i="1" s="1"/>
  <c r="AK17" i="1"/>
  <c r="Z17" i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BC16" i="1"/>
  <c r="AY16" i="1"/>
  <c r="AL16" i="1"/>
  <c r="AM16" i="1" s="1"/>
  <c r="AN16" i="1" s="1"/>
  <c r="AK16" i="1"/>
  <c r="AY15" i="1"/>
  <c r="AU15" i="1"/>
  <c r="AQ15" i="1"/>
  <c r="AL15" i="1"/>
  <c r="AM15" i="1" s="1"/>
  <c r="AR15" i="1" s="1"/>
  <c r="AZ15" i="1" s="1"/>
  <c r="AK15" i="1"/>
  <c r="AY14" i="1"/>
  <c r="AQ14" i="1"/>
  <c r="AL14" i="1"/>
  <c r="AK14" i="1"/>
  <c r="AZ13" i="1"/>
  <c r="AL13" i="1"/>
  <c r="AK13" i="1"/>
  <c r="Z13" i="1"/>
  <c r="Z14" i="1" s="1"/>
  <c r="Z15" i="1" s="1"/>
  <c r="Z16" i="1" s="1"/>
  <c r="AZ12" i="1"/>
  <c r="AL12" i="1"/>
  <c r="AK12" i="1"/>
  <c r="BB11" i="1"/>
  <c r="AZ11" i="1"/>
  <c r="AL11" i="1"/>
  <c r="AK11" i="1"/>
  <c r="AY10" i="1"/>
  <c r="AL10" i="1"/>
  <c r="AK10" i="1"/>
  <c r="AY9" i="1"/>
  <c r="AL9" i="1"/>
  <c r="AQ9" i="1" s="1"/>
  <c r="AK9" i="1"/>
  <c r="AZ8" i="1"/>
  <c r="AL8" i="1"/>
  <c r="AQ8" i="1" s="1"/>
  <c r="AK8" i="1"/>
  <c r="AZ7" i="1"/>
  <c r="AY7" i="1"/>
  <c r="AX7" i="1"/>
  <c r="AU7" i="1"/>
  <c r="AM7" i="1"/>
  <c r="AR7" i="1" s="1"/>
  <c r="AL7" i="1"/>
  <c r="AQ7" i="1" s="1"/>
  <c r="AK7" i="1"/>
  <c r="BB6" i="1"/>
  <c r="AY6" i="1"/>
  <c r="AL6" i="1"/>
  <c r="AQ6" i="1" s="1"/>
  <c r="AK6" i="1"/>
  <c r="AZ5" i="1"/>
  <c r="AL5" i="1"/>
  <c r="AK5" i="1"/>
  <c r="Z5" i="1"/>
  <c r="Z6" i="1" s="1"/>
  <c r="Z7" i="1" s="1"/>
  <c r="Z8" i="1" s="1"/>
  <c r="Z9" i="1" s="1"/>
  <c r="Z10" i="1" s="1"/>
  <c r="Z11" i="1" s="1"/>
  <c r="Z12" i="1" s="1"/>
  <c r="H5" i="1"/>
  <c r="H6" i="1" s="1"/>
  <c r="AY4" i="1"/>
  <c r="AU4" i="1"/>
  <c r="AM4" i="1"/>
  <c r="AR4" i="1" s="1"/>
  <c r="AT4" i="1" s="1"/>
  <c r="AL4" i="1"/>
  <c r="AQ4" i="1" s="1"/>
  <c r="AK4" i="1"/>
  <c r="W4" i="1"/>
  <c r="H4" i="1"/>
  <c r="I4" i="1" s="1"/>
  <c r="B4" i="1"/>
  <c r="D4" i="1" s="1"/>
  <c r="E4" i="1" s="1"/>
  <c r="B3" i="1"/>
  <c r="D3" i="1" s="1"/>
  <c r="E3" i="1" s="1"/>
  <c r="J2" i="1"/>
  <c r="K2" i="1" s="1"/>
  <c r="H2" i="1"/>
  <c r="AR147" i="1" l="1"/>
  <c r="AN147" i="1"/>
  <c r="AR73" i="1"/>
  <c r="AN73" i="1"/>
  <c r="AN157" i="1"/>
  <c r="AR157" i="1"/>
  <c r="AR142" i="1"/>
  <c r="AN142" i="1"/>
  <c r="AX119" i="1"/>
  <c r="AY119" i="1"/>
  <c r="AR29" i="1"/>
  <c r="AN29" i="1"/>
  <c r="AR177" i="1"/>
  <c r="AN177" i="1"/>
  <c r="AR215" i="1"/>
  <c r="AN215" i="1"/>
  <c r="AQ113" i="1"/>
  <c r="AM113" i="1"/>
  <c r="AU113" i="1" s="1"/>
  <c r="AX152" i="1"/>
  <c r="AY152" i="1"/>
  <c r="AR197" i="1"/>
  <c r="AN197" i="1"/>
  <c r="AN119" i="1"/>
  <c r="AX54" i="1"/>
  <c r="AZ54" i="1"/>
  <c r="AR65" i="1"/>
  <c r="AN149" i="1"/>
  <c r="AR149" i="1"/>
  <c r="AU192" i="1"/>
  <c r="AQ192" i="1"/>
  <c r="AX25" i="1"/>
  <c r="L2" i="1"/>
  <c r="K3" i="1"/>
  <c r="AN43" i="1"/>
  <c r="AR43" i="1"/>
  <c r="AY198" i="1"/>
  <c r="AX198" i="1"/>
  <c r="AR88" i="1"/>
  <c r="AN88" i="1"/>
  <c r="AU49" i="1"/>
  <c r="AQ49" i="1"/>
  <c r="AN18" i="1"/>
  <c r="AM49" i="1"/>
  <c r="AU228" i="1"/>
  <c r="AQ228" i="1"/>
  <c r="AM13" i="1"/>
  <c r="AU13" i="1"/>
  <c r="AQ13" i="1"/>
  <c r="AU24" i="1"/>
  <c r="AQ175" i="1"/>
  <c r="AM175" i="1"/>
  <c r="AN184" i="1"/>
  <c r="AM228" i="1"/>
  <c r="AN39" i="1"/>
  <c r="AR39" i="1"/>
  <c r="AR96" i="1"/>
  <c r="AN96" i="1"/>
  <c r="AQ104" i="1"/>
  <c r="AU37" i="1"/>
  <c r="AQ142" i="1"/>
  <c r="AN164" i="1"/>
  <c r="AR164" i="1"/>
  <c r="AU124" i="1"/>
  <c r="AQ124" i="1"/>
  <c r="AQ20" i="1"/>
  <c r="AM20" i="1"/>
  <c r="AU20" i="1"/>
  <c r="AQ282" i="1"/>
  <c r="AM282" i="1"/>
  <c r="AU282" i="1"/>
  <c r="AY78" i="1"/>
  <c r="AR171" i="1"/>
  <c r="AN171" i="1"/>
  <c r="AU260" i="1"/>
  <c r="AY18" i="1"/>
  <c r="AX18" i="1"/>
  <c r="AZ240" i="1"/>
  <c r="AX240" i="1"/>
  <c r="AM260" i="1"/>
  <c r="AX15" i="1"/>
  <c r="AY24" i="1"/>
  <c r="AX24" i="1"/>
  <c r="AM89" i="1"/>
  <c r="AQ89" i="1"/>
  <c r="AU89" i="1"/>
  <c r="AY144" i="1"/>
  <c r="AX144" i="1"/>
  <c r="AY151" i="1"/>
  <c r="AX151" i="1"/>
  <c r="AU169" i="1"/>
  <c r="AX237" i="1"/>
  <c r="AM62" i="1"/>
  <c r="AU62" i="1"/>
  <c r="AQ62" i="1"/>
  <c r="AR93" i="1"/>
  <c r="AN93" i="1"/>
  <c r="AM104" i="1"/>
  <c r="AN51" i="1"/>
  <c r="AR51" i="1"/>
  <c r="AU51" i="1"/>
  <c r="AQ161" i="1"/>
  <c r="AM161" i="1"/>
  <c r="AR146" i="1"/>
  <c r="AN146" i="1"/>
  <c r="AM192" i="1"/>
  <c r="AQ207" i="1"/>
  <c r="AM207" i="1"/>
  <c r="AU207" i="1" s="1"/>
  <c r="AX100" i="1"/>
  <c r="AM124" i="1"/>
  <c r="AU111" i="1"/>
  <c r="AU147" i="1"/>
  <c r="AQ147" i="1"/>
  <c r="AQ189" i="1"/>
  <c r="AM189" i="1"/>
  <c r="AU189" i="1" s="1"/>
  <c r="AN280" i="1"/>
  <c r="AU280" i="1"/>
  <c r="AR280" i="1"/>
  <c r="AU44" i="1"/>
  <c r="AN21" i="1"/>
  <c r="AX63" i="1"/>
  <c r="AU157" i="1"/>
  <c r="AQ157" i="1"/>
  <c r="I6" i="1"/>
  <c r="H7" i="1"/>
  <c r="AU18" i="1"/>
  <c r="AM27" i="1"/>
  <c r="AU14" i="1"/>
  <c r="AQ24" i="1"/>
  <c r="AY47" i="1"/>
  <c r="AU50" i="1"/>
  <c r="AN67" i="1"/>
  <c r="AR67" i="1"/>
  <c r="AU67" i="1"/>
  <c r="AN71" i="1"/>
  <c r="AU71" i="1"/>
  <c r="AR71" i="1"/>
  <c r="AR106" i="1"/>
  <c r="AQ122" i="1"/>
  <c r="AM122" i="1"/>
  <c r="AY166" i="1"/>
  <c r="AX166" i="1"/>
  <c r="AQ81" i="1"/>
  <c r="AM81" i="1"/>
  <c r="AU81" i="1" s="1"/>
  <c r="AM224" i="1"/>
  <c r="AQ224" i="1"/>
  <c r="AU224" i="1"/>
  <c r="AQ37" i="1"/>
  <c r="AU97" i="1"/>
  <c r="AX102" i="1"/>
  <c r="AX110" i="1"/>
  <c r="AX116" i="1"/>
  <c r="AU245" i="1"/>
  <c r="AR245" i="1"/>
  <c r="AN245" i="1"/>
  <c r="AU12" i="1"/>
  <c r="AR69" i="1"/>
  <c r="AN69" i="1"/>
  <c r="AU69" i="1"/>
  <c r="AQ73" i="1"/>
  <c r="AU73" i="1"/>
  <c r="AN100" i="1"/>
  <c r="AR35" i="1"/>
  <c r="AN35" i="1"/>
  <c r="AQ108" i="1"/>
  <c r="AM108" i="1"/>
  <c r="AX186" i="1"/>
  <c r="AU215" i="1"/>
  <c r="AQ215" i="1"/>
  <c r="AX4" i="1"/>
  <c r="AQ121" i="1"/>
  <c r="AM121" i="1"/>
  <c r="AU121" i="1" s="1"/>
  <c r="AN24" i="1"/>
  <c r="AM56" i="1"/>
  <c r="AR184" i="1"/>
  <c r="AM252" i="1"/>
  <c r="AU11" i="1"/>
  <c r="AM14" i="1"/>
  <c r="AQ56" i="1"/>
  <c r="AY61" i="1"/>
  <c r="AX61" i="1"/>
  <c r="AU223" i="1"/>
  <c r="AQ223" i="1"/>
  <c r="AQ252" i="1"/>
  <c r="AU142" i="1"/>
  <c r="AN65" i="1"/>
  <c r="AZ135" i="1"/>
  <c r="AX135" i="1"/>
  <c r="AM37" i="1"/>
  <c r="AQ46" i="1"/>
  <c r="AM46" i="1"/>
  <c r="AU177" i="1"/>
  <c r="AQ177" i="1"/>
  <c r="AU233" i="1"/>
  <c r="AR233" i="1"/>
  <c r="AN233" i="1"/>
  <c r="AY132" i="1"/>
  <c r="AX132" i="1"/>
  <c r="AQ29" i="1"/>
  <c r="AU29" i="1"/>
  <c r="AU10" i="1"/>
  <c r="AM32" i="1"/>
  <c r="AU32" i="1" s="1"/>
  <c r="AY100" i="1"/>
  <c r="AN174" i="1"/>
  <c r="AU174" i="1"/>
  <c r="AR174" i="1"/>
  <c r="AM44" i="1"/>
  <c r="AZ4" i="1"/>
  <c r="AR21" i="1"/>
  <c r="AQ44" i="1"/>
  <c r="AQ53" i="1"/>
  <c r="AM53" i="1"/>
  <c r="AU53" i="1"/>
  <c r="AQ212" i="1"/>
  <c r="AM212" i="1"/>
  <c r="AU212" i="1"/>
  <c r="AU5" i="1"/>
  <c r="AQ42" i="1"/>
  <c r="AM42" i="1"/>
  <c r="AX86" i="1"/>
  <c r="AU96" i="1"/>
  <c r="AQ96" i="1"/>
  <c r="AU119" i="1"/>
  <c r="AQ119" i="1"/>
  <c r="AM223" i="1"/>
  <c r="AR247" i="1"/>
  <c r="AN247" i="1"/>
  <c r="AR250" i="1"/>
  <c r="AN250" i="1"/>
  <c r="AU268" i="1"/>
  <c r="AR268" i="1"/>
  <c r="AR77" i="1"/>
  <c r="AN77" i="1"/>
  <c r="AU200" i="1"/>
  <c r="AU231" i="1"/>
  <c r="AQ26" i="1"/>
  <c r="AR34" i="1"/>
  <c r="AN75" i="1"/>
  <c r="AU75" i="1"/>
  <c r="AR75" i="1"/>
  <c r="AX140" i="1"/>
  <c r="AQ231" i="1"/>
  <c r="AU17" i="1"/>
  <c r="AU64" i="1"/>
  <c r="AQ64" i="1"/>
  <c r="AU79" i="1"/>
  <c r="AU205" i="1"/>
  <c r="AR205" i="1"/>
  <c r="AN205" i="1"/>
  <c r="AX248" i="1"/>
  <c r="J3" i="1"/>
  <c r="AM19" i="1"/>
  <c r="AU26" i="1"/>
  <c r="AY60" i="1"/>
  <c r="AQ66" i="1"/>
  <c r="AM66" i="1"/>
  <c r="AU83" i="1"/>
  <c r="AU120" i="1"/>
  <c r="AM211" i="1"/>
  <c r="AU211" i="1" s="1"/>
  <c r="AZ241" i="1"/>
  <c r="AR253" i="1"/>
  <c r="AR271" i="1"/>
  <c r="AQ276" i="1"/>
  <c r="AY283" i="1"/>
  <c r="AX283" i="1"/>
  <c r="AQ255" i="1"/>
  <c r="I5" i="1"/>
  <c r="AQ133" i="1"/>
  <c r="AM133" i="1"/>
  <c r="AU133" i="1" s="1"/>
  <c r="AM255" i="1"/>
  <c r="AN17" i="1"/>
  <c r="AU36" i="1"/>
  <c r="AR79" i="1"/>
  <c r="AM115" i="1"/>
  <c r="AU115" i="1" s="1"/>
  <c r="AR120" i="1"/>
  <c r="AQ236" i="1"/>
  <c r="AM236" i="1"/>
  <c r="AM11" i="1"/>
  <c r="AU43" i="1"/>
  <c r="AR95" i="1"/>
  <c r="AQ97" i="1"/>
  <c r="AU164" i="1"/>
  <c r="AQ164" i="1"/>
  <c r="AM169" i="1"/>
  <c r="AN180" i="1"/>
  <c r="AR226" i="1"/>
  <c r="AN226" i="1"/>
  <c r="AU226" i="1"/>
  <c r="AQ12" i="1"/>
  <c r="AR2" i="1" s="1"/>
  <c r="AQ36" i="1"/>
  <c r="AR41" i="1"/>
  <c r="AM64" i="1"/>
  <c r="AU68" i="1"/>
  <c r="AU70" i="1"/>
  <c r="AR105" i="1"/>
  <c r="AZ140" i="1"/>
  <c r="AM6" i="1"/>
  <c r="AQ11" i="1"/>
  <c r="AR16" i="1"/>
  <c r="AM33" i="1"/>
  <c r="AQ43" i="1"/>
  <c r="AQ55" i="1"/>
  <c r="AU55" i="1"/>
  <c r="AM55" i="1"/>
  <c r="AM68" i="1"/>
  <c r="AM70" i="1"/>
  <c r="AU95" i="1"/>
  <c r="AU118" i="1"/>
  <c r="AQ118" i="1"/>
  <c r="AM128" i="1"/>
  <c r="AX131" i="1"/>
  <c r="AM134" i="1"/>
  <c r="AU134" i="1" s="1"/>
  <c r="AM136" i="1"/>
  <c r="AU136" i="1"/>
  <c r="AU151" i="1"/>
  <c r="AQ151" i="1"/>
  <c r="AQ169" i="1"/>
  <c r="AR173" i="1"/>
  <c r="AX229" i="1"/>
  <c r="AU271" i="1"/>
  <c r="AU39" i="1"/>
  <c r="AQ39" i="1"/>
  <c r="AM58" i="1"/>
  <c r="AU58" i="1" s="1"/>
  <c r="AQ85" i="1"/>
  <c r="AM85" i="1"/>
  <c r="AU23" i="1"/>
  <c r="AQ23" i="1"/>
  <c r="AQ58" i="1"/>
  <c r="AM109" i="1"/>
  <c r="AR266" i="1"/>
  <c r="AN266" i="1"/>
  <c r="AU266" i="1"/>
  <c r="AM12" i="1"/>
  <c r="AM23" i="1"/>
  <c r="AU77" i="1"/>
  <c r="AM125" i="1"/>
  <c r="AU125" i="1" s="1"/>
  <c r="AM276" i="1"/>
  <c r="AU28" i="1"/>
  <c r="AU34" i="1"/>
  <c r="AU87" i="1"/>
  <c r="AN190" i="1"/>
  <c r="AU190" i="1"/>
  <c r="AR190" i="1"/>
  <c r="AQ200" i="1"/>
  <c r="AR258" i="1"/>
  <c r="AN258" i="1"/>
  <c r="AX17" i="1"/>
  <c r="AM28" i="1"/>
  <c r="AM50" i="1"/>
  <c r="AQ5" i="1"/>
  <c r="AQ19" i="1"/>
  <c r="AU40" i="1"/>
  <c r="AQ50" i="1"/>
  <c r="AY99" i="1"/>
  <c r="AU123" i="1"/>
  <c r="AR123" i="1"/>
  <c r="AN123" i="1"/>
  <c r="AN4" i="1"/>
  <c r="AN7" i="1"/>
  <c r="AM8" i="1"/>
  <c r="AM9" i="1"/>
  <c r="AN15" i="1"/>
  <c r="AU16" i="1"/>
  <c r="AN25" i="1"/>
  <c r="AR38" i="1"/>
  <c r="AM40" i="1"/>
  <c r="AU52" i="1"/>
  <c r="AU66" i="1"/>
  <c r="AQ68" i="1"/>
  <c r="AQ70" i="1"/>
  <c r="AU76" i="1"/>
  <c r="AQ76" i="1"/>
  <c r="AN78" i="1"/>
  <c r="AN86" i="1"/>
  <c r="AM94" i="1"/>
  <c r="AX107" i="1"/>
  <c r="AN116" i="1"/>
  <c r="AQ134" i="1"/>
  <c r="AQ139" i="1"/>
  <c r="AM139" i="1"/>
  <c r="AN141" i="1"/>
  <c r="AR141" i="1"/>
  <c r="AN151" i="1"/>
  <c r="AM159" i="1"/>
  <c r="AU173" i="1"/>
  <c r="AU188" i="1"/>
  <c r="AQ188" i="1"/>
  <c r="AY229" i="1"/>
  <c r="AN232" i="1"/>
  <c r="AN237" i="1"/>
  <c r="AM239" i="1"/>
  <c r="AX241" i="1"/>
  <c r="AU249" i="1"/>
  <c r="AR249" i="1"/>
  <c r="AN249" i="1"/>
  <c r="AN117" i="1"/>
  <c r="AU117" i="1"/>
  <c r="AR117" i="1"/>
  <c r="AR213" i="1"/>
  <c r="AN213" i="1"/>
  <c r="AU101" i="1"/>
  <c r="AQ208" i="1"/>
  <c r="AM208" i="1"/>
  <c r="AU208" i="1" s="1"/>
  <c r="AZ221" i="1"/>
  <c r="AX221" i="1"/>
  <c r="AU31" i="1"/>
  <c r="AN60" i="1"/>
  <c r="AR87" i="1"/>
  <c r="AM97" i="1"/>
  <c r="AZ155" i="1"/>
  <c r="AX155" i="1"/>
  <c r="AM200" i="1"/>
  <c r="AM231" i="1"/>
  <c r="AR26" i="1"/>
  <c r="AM31" i="1"/>
  <c r="AM36" i="1"/>
  <c r="AN41" i="1"/>
  <c r="AN91" i="1"/>
  <c r="AU91" i="1"/>
  <c r="AU138" i="1"/>
  <c r="AQ138" i="1"/>
  <c r="AM138" i="1"/>
  <c r="AN166" i="1"/>
  <c r="AN253" i="1"/>
  <c r="AQ111" i="1"/>
  <c r="AM111" i="1"/>
  <c r="AM5" i="1"/>
  <c r="AM10" i="1"/>
  <c r="AQ16" i="1"/>
  <c r="AQ10" i="1"/>
  <c r="AS2" i="1" s="1"/>
  <c r="AQ28" i="1"/>
  <c r="AR118" i="1"/>
  <c r="AN118" i="1"/>
  <c r="AU171" i="1"/>
  <c r="AQ171" i="1"/>
  <c r="AN198" i="1"/>
  <c r="AU198" i="1"/>
  <c r="AN22" i="1"/>
  <c r="AY48" i="1"/>
  <c r="AR52" i="1"/>
  <c r="AN52" i="1"/>
  <c r="AU61" i="1"/>
  <c r="AQ61" i="1"/>
  <c r="AR72" i="1"/>
  <c r="AN72" i="1"/>
  <c r="AR74" i="1"/>
  <c r="AQ82" i="1"/>
  <c r="AM82" i="1"/>
  <c r="AU84" i="1"/>
  <c r="AQ84" i="1"/>
  <c r="AU92" i="1"/>
  <c r="AQ92" i="1"/>
  <c r="AU130" i="1"/>
  <c r="AQ130" i="1"/>
  <c r="AY176" i="1"/>
  <c r="AX176" i="1"/>
  <c r="AX178" i="1"/>
  <c r="AX188" i="1"/>
  <c r="AZ196" i="1"/>
  <c r="AX196" i="1"/>
  <c r="AR203" i="1"/>
  <c r="AN203" i="1"/>
  <c r="AX264" i="1"/>
  <c r="AU93" i="1"/>
  <c r="AM101" i="1"/>
  <c r="AN145" i="1"/>
  <c r="AR145" i="1"/>
  <c r="AQ93" i="1"/>
  <c r="AQ115" i="1"/>
  <c r="AZ180" i="1"/>
  <c r="AX180" i="1"/>
  <c r="AM219" i="1"/>
  <c r="AU219" i="1" s="1"/>
  <c r="AQ31" i="1"/>
  <c r="AR83" i="1"/>
  <c r="AR91" i="1"/>
  <c r="AQ45" i="1"/>
  <c r="AM45" i="1"/>
  <c r="AU45" i="1" s="1"/>
  <c r="AU105" i="1"/>
  <c r="AU146" i="1"/>
  <c r="AQ146" i="1"/>
  <c r="AR214" i="1"/>
  <c r="AN214" i="1"/>
  <c r="AU214" i="1"/>
  <c r="AU35" i="1"/>
  <c r="AQ40" i="1"/>
  <c r="AQ80" i="1"/>
  <c r="AM80" i="1"/>
  <c r="AU80" i="1" s="1"/>
  <c r="AU88" i="1"/>
  <c r="AQ88" i="1"/>
  <c r="AR90" i="1"/>
  <c r="AN90" i="1"/>
  <c r="AM92" i="1"/>
  <c r="AQ98" i="1"/>
  <c r="AM98" i="1"/>
  <c r="AU100" i="1"/>
  <c r="AQ100" i="1"/>
  <c r="AY181" i="1"/>
  <c r="AX181" i="1"/>
  <c r="AN188" i="1"/>
  <c r="AQ220" i="1"/>
  <c r="AM220" i="1"/>
  <c r="AR232" i="1"/>
  <c r="AQ239" i="1"/>
  <c r="AQ274" i="1"/>
  <c r="AM274" i="1"/>
  <c r="AU72" i="1"/>
  <c r="AQ72" i="1"/>
  <c r="AU145" i="1"/>
  <c r="AQ145" i="1"/>
  <c r="AU149" i="1"/>
  <c r="AQ149" i="1"/>
  <c r="AU203" i="1"/>
  <c r="AR222" i="1"/>
  <c r="AN222" i="1"/>
  <c r="AU247" i="1"/>
  <c r="AZ272" i="1"/>
  <c r="AX272" i="1"/>
  <c r="AQ127" i="1"/>
  <c r="AQ158" i="1"/>
  <c r="AU158" i="1"/>
  <c r="AN194" i="1"/>
  <c r="AU194" i="1"/>
  <c r="AU222" i="1"/>
  <c r="AY227" i="1"/>
  <c r="AX227" i="1"/>
  <c r="AU261" i="1"/>
  <c r="AR261" i="1"/>
  <c r="AQ284" i="1"/>
  <c r="AU48" i="1"/>
  <c r="AM112" i="1"/>
  <c r="AM127" i="1"/>
  <c r="AM154" i="1"/>
  <c r="AM158" i="1"/>
  <c r="AM162" i="1"/>
  <c r="AR194" i="1"/>
  <c r="AQ203" i="1"/>
  <c r="AM216" i="1"/>
  <c r="AU216" i="1" s="1"/>
  <c r="AN227" i="1"/>
  <c r="AQ247" i="1"/>
  <c r="AN261" i="1"/>
  <c r="AR279" i="1"/>
  <c r="AM284" i="1"/>
  <c r="AU284" i="1" s="1"/>
  <c r="AU60" i="1"/>
  <c r="AR129" i="1"/>
  <c r="AM137" i="1"/>
  <c r="AU141" i="1"/>
  <c r="AQ141" i="1"/>
  <c r="AM156" i="1"/>
  <c r="AU156" i="1" s="1"/>
  <c r="AQ166" i="1"/>
  <c r="AU166" i="1"/>
  <c r="AQ168" i="1"/>
  <c r="AM168" i="1"/>
  <c r="AU168" i="1" s="1"/>
  <c r="AU181" i="1"/>
  <c r="AR234" i="1"/>
  <c r="AN234" i="1"/>
  <c r="AU234" i="1"/>
  <c r="AY243" i="1"/>
  <c r="AX243" i="1"/>
  <c r="AQ153" i="1"/>
  <c r="AR206" i="1"/>
  <c r="AN206" i="1"/>
  <c r="AU257" i="1"/>
  <c r="AR257" i="1"/>
  <c r="AU263" i="1"/>
  <c r="AU265" i="1"/>
  <c r="AR265" i="1"/>
  <c r="AU114" i="1"/>
  <c r="AM143" i="1"/>
  <c r="AM153" i="1"/>
  <c r="AM183" i="1"/>
  <c r="AU185" i="1"/>
  <c r="AQ185" i="1"/>
  <c r="AR218" i="1"/>
  <c r="AN218" i="1"/>
  <c r="AU218" i="1"/>
  <c r="AN240" i="1"/>
  <c r="AN257" i="1"/>
  <c r="AM263" i="1"/>
  <c r="AN265" i="1"/>
  <c r="AU165" i="1"/>
  <c r="AR185" i="1"/>
  <c r="AN185" i="1"/>
  <c r="AU195" i="1"/>
  <c r="AU206" i="1"/>
  <c r="AU244" i="1"/>
  <c r="AR148" i="1"/>
  <c r="AU150" i="1"/>
  <c r="AM165" i="1"/>
  <c r="AQ183" i="1"/>
  <c r="AQ191" i="1"/>
  <c r="AM195" i="1"/>
  <c r="AR210" i="1"/>
  <c r="AN210" i="1"/>
  <c r="AU210" i="1"/>
  <c r="AM244" i="1"/>
  <c r="AQ263" i="1"/>
  <c r="AU110" i="1"/>
  <c r="AQ114" i="1"/>
  <c r="AU126" i="1"/>
  <c r="AQ126" i="1"/>
  <c r="AM150" i="1"/>
  <c r="AU180" i="1"/>
  <c r="AM191" i="1"/>
  <c r="AU191" i="1" s="1"/>
  <c r="AU197" i="1"/>
  <c r="AX204" i="1"/>
  <c r="AU227" i="1"/>
  <c r="AR242" i="1"/>
  <c r="AN242" i="1"/>
  <c r="AR202" i="1"/>
  <c r="AN202" i="1"/>
  <c r="AU179" i="1"/>
  <c r="AU199" i="1"/>
  <c r="AN241" i="1"/>
  <c r="AU267" i="1"/>
  <c r="AM275" i="1"/>
  <c r="AQ278" i="1"/>
  <c r="AM278" i="1"/>
  <c r="AY199" i="1"/>
  <c r="AX199" i="1"/>
  <c r="AU259" i="1"/>
  <c r="AR262" i="1"/>
  <c r="AN262" i="1"/>
  <c r="AM267" i="1"/>
  <c r="AN179" i="1"/>
  <c r="AR182" i="1"/>
  <c r="AN199" i="1"/>
  <c r="AU235" i="1"/>
  <c r="AR246" i="1"/>
  <c r="AN246" i="1"/>
  <c r="AU251" i="1"/>
  <c r="AR254" i="1"/>
  <c r="AN254" i="1"/>
  <c r="AM259" i="1"/>
  <c r="AX273" i="1"/>
  <c r="AU278" i="1"/>
  <c r="AQ179" i="1"/>
  <c r="AU187" i="1"/>
  <c r="AQ199" i="1"/>
  <c r="AR230" i="1"/>
  <c r="AN230" i="1"/>
  <c r="AR238" i="1"/>
  <c r="AN238" i="1"/>
  <c r="AU243" i="1"/>
  <c r="AU262" i="1"/>
  <c r="AQ267" i="1"/>
  <c r="AN94" i="1" l="1"/>
  <c r="AR94" i="1"/>
  <c r="AU94" i="1"/>
  <c r="AX146" i="1"/>
  <c r="AY146" i="1"/>
  <c r="AY258" i="1"/>
  <c r="AX258" i="1"/>
  <c r="AY120" i="1"/>
  <c r="AX120" i="1"/>
  <c r="AR183" i="1"/>
  <c r="AN183" i="1"/>
  <c r="AX266" i="1"/>
  <c r="AY266" i="1"/>
  <c r="AY271" i="1"/>
  <c r="AX271" i="1"/>
  <c r="AY190" i="1"/>
  <c r="AX190" i="1"/>
  <c r="AR42" i="1"/>
  <c r="AU42" i="1"/>
  <c r="AN42" i="1"/>
  <c r="AR161" i="1"/>
  <c r="AN161" i="1"/>
  <c r="AY234" i="1"/>
  <c r="AX234" i="1"/>
  <c r="AY83" i="1"/>
  <c r="AX83" i="1"/>
  <c r="AN136" i="1"/>
  <c r="AR136" i="1"/>
  <c r="AR36" i="1"/>
  <c r="AN36" i="1"/>
  <c r="AY202" i="1"/>
  <c r="AX202" i="1"/>
  <c r="AZ74" i="1"/>
  <c r="AX74" i="1"/>
  <c r="AR255" i="1"/>
  <c r="AN255" i="1"/>
  <c r="AY185" i="1"/>
  <c r="AX185" i="1"/>
  <c r="AR127" i="1"/>
  <c r="AN127" i="1"/>
  <c r="AR239" i="1"/>
  <c r="AN239" i="1"/>
  <c r="AZ177" i="1"/>
  <c r="AX177" i="1"/>
  <c r="AX90" i="1"/>
  <c r="AY90" i="1"/>
  <c r="AY253" i="1"/>
  <c r="AX253" i="1"/>
  <c r="AR143" i="1"/>
  <c r="AN143" i="1"/>
  <c r="AU143" i="1"/>
  <c r="AY232" i="1"/>
  <c r="AX232" i="1"/>
  <c r="AY118" i="1"/>
  <c r="AX118" i="1"/>
  <c r="AR208" i="1"/>
  <c r="AN208" i="1"/>
  <c r="AU239" i="1"/>
  <c r="AY226" i="1"/>
  <c r="AX226" i="1"/>
  <c r="AX88" i="1"/>
  <c r="AZ88" i="1"/>
  <c r="AY182" i="1"/>
  <c r="AX182" i="1"/>
  <c r="AY279" i="1"/>
  <c r="AX279" i="1"/>
  <c r="AX16" i="1"/>
  <c r="AZ16" i="1"/>
  <c r="AY77" i="1"/>
  <c r="AX77" i="1"/>
  <c r="AU161" i="1"/>
  <c r="AR169" i="1"/>
  <c r="AN169" i="1"/>
  <c r="AN27" i="1"/>
  <c r="AR27" i="1"/>
  <c r="AR128" i="1"/>
  <c r="AN128" i="1"/>
  <c r="AU128" i="1"/>
  <c r="AN14" i="1"/>
  <c r="AR14" i="1"/>
  <c r="AN122" i="1"/>
  <c r="AR122" i="1"/>
  <c r="AY222" i="1"/>
  <c r="AX222" i="1"/>
  <c r="AX72" i="1"/>
  <c r="AZ72" i="1"/>
  <c r="AZ43" i="1"/>
  <c r="AX43" i="1"/>
  <c r="AY262" i="1"/>
  <c r="AX262" i="1"/>
  <c r="AX257" i="1"/>
  <c r="AY257" i="1"/>
  <c r="AR231" i="1"/>
  <c r="AN231" i="1"/>
  <c r="AR108" i="1"/>
  <c r="AN108" i="1"/>
  <c r="AR104" i="1"/>
  <c r="AN104" i="1"/>
  <c r="AZ95" i="1"/>
  <c r="AX95" i="1"/>
  <c r="AR37" i="1"/>
  <c r="AN37" i="1"/>
  <c r="AY106" i="1"/>
  <c r="AX106" i="1"/>
  <c r="AR200" i="1"/>
  <c r="AN200" i="1"/>
  <c r="AU108" i="1"/>
  <c r="AX93" i="1"/>
  <c r="AZ93" i="1"/>
  <c r="M2" i="1"/>
  <c r="L3" i="1"/>
  <c r="AY194" i="1"/>
  <c r="AX194" i="1"/>
  <c r="AX52" i="1"/>
  <c r="AZ52" i="1"/>
  <c r="AR223" i="1"/>
  <c r="AN223" i="1"/>
  <c r="AR56" i="1"/>
  <c r="AN56" i="1"/>
  <c r="AY71" i="1"/>
  <c r="AX71" i="1"/>
  <c r="AX96" i="1"/>
  <c r="AZ96" i="1"/>
  <c r="AR278" i="1"/>
  <c r="AN278" i="1"/>
  <c r="AU183" i="1"/>
  <c r="AN162" i="1"/>
  <c r="AR162" i="1"/>
  <c r="AU162" i="1"/>
  <c r="AY214" i="1"/>
  <c r="AX214" i="1"/>
  <c r="AX145" i="1"/>
  <c r="AZ145" i="1"/>
  <c r="AR50" i="1"/>
  <c r="AN50" i="1"/>
  <c r="AR11" i="1"/>
  <c r="AN11" i="1"/>
  <c r="AR19" i="1"/>
  <c r="AN19" i="1"/>
  <c r="AZ21" i="1"/>
  <c r="AX21" i="1"/>
  <c r="AZ35" i="1"/>
  <c r="AX35" i="1"/>
  <c r="AX39" i="1"/>
  <c r="AZ39" i="1"/>
  <c r="AR274" i="1"/>
  <c r="AN274" i="1"/>
  <c r="AN8" i="1"/>
  <c r="AR8" i="1"/>
  <c r="AU8" i="1"/>
  <c r="AN81" i="1"/>
  <c r="AR81" i="1"/>
  <c r="AZ246" i="1"/>
  <c r="AX246" i="1"/>
  <c r="AN112" i="1"/>
  <c r="AR112" i="1"/>
  <c r="AR115" i="1"/>
  <c r="AN115" i="1"/>
  <c r="AR189" i="1"/>
  <c r="AN189" i="1"/>
  <c r="AN153" i="1"/>
  <c r="AR153" i="1"/>
  <c r="AU112" i="1"/>
  <c r="AZ79" i="1"/>
  <c r="AX79" i="1"/>
  <c r="AY69" i="1"/>
  <c r="AX69" i="1"/>
  <c r="AZ164" i="1"/>
  <c r="AX164" i="1"/>
  <c r="AN82" i="1"/>
  <c r="AR82" i="1"/>
  <c r="AU82" i="1"/>
  <c r="AX238" i="1"/>
  <c r="AY238" i="1"/>
  <c r="AR80" i="1"/>
  <c r="AN80" i="1"/>
  <c r="AR32" i="1"/>
  <c r="AN32" i="1"/>
  <c r="AX29" i="1"/>
  <c r="AZ29" i="1"/>
  <c r="AY265" i="1"/>
  <c r="AX265" i="1"/>
  <c r="AR211" i="1"/>
  <c r="AN211" i="1"/>
  <c r="AZ245" i="1"/>
  <c r="AX245" i="1"/>
  <c r="AY230" i="1"/>
  <c r="AX230" i="1"/>
  <c r="AR5" i="1"/>
  <c r="AW9" i="1" s="1"/>
  <c r="AN5" i="1"/>
  <c r="AR58" i="1"/>
  <c r="AN58" i="1"/>
  <c r="AN13" i="1"/>
  <c r="AR13" i="1"/>
  <c r="AQ2" i="1"/>
  <c r="AR191" i="1"/>
  <c r="AN191" i="1"/>
  <c r="AN139" i="1"/>
  <c r="AR139" i="1"/>
  <c r="AU139" i="1"/>
  <c r="AN165" i="1"/>
  <c r="AR165" i="1"/>
  <c r="AY249" i="1"/>
  <c r="AX249" i="1"/>
  <c r="AN23" i="1"/>
  <c r="AR23" i="1"/>
  <c r="AR70" i="1"/>
  <c r="AN70" i="1"/>
  <c r="AR64" i="1"/>
  <c r="AN64" i="1"/>
  <c r="AR236" i="1"/>
  <c r="AN236" i="1"/>
  <c r="AU56" i="1"/>
  <c r="AR62" i="1"/>
  <c r="AN62" i="1"/>
  <c r="AR260" i="1"/>
  <c r="AN260" i="1"/>
  <c r="AR20" i="1"/>
  <c r="AN20" i="1"/>
  <c r="AX73" i="1"/>
  <c r="AZ73" i="1"/>
  <c r="AY242" i="1"/>
  <c r="AX242" i="1"/>
  <c r="AR168" i="1"/>
  <c r="AN168" i="1"/>
  <c r="AR10" i="1"/>
  <c r="AN10" i="1"/>
  <c r="AN159" i="1"/>
  <c r="AU159" i="1"/>
  <c r="AR159" i="1"/>
  <c r="AZ197" i="1"/>
  <c r="AX197" i="1"/>
  <c r="AY210" i="1"/>
  <c r="AX210" i="1"/>
  <c r="AZ213" i="1"/>
  <c r="AX213" i="1"/>
  <c r="AX250" i="1"/>
  <c r="AY250" i="1"/>
  <c r="AR252" i="1"/>
  <c r="AN252" i="1"/>
  <c r="AU122" i="1"/>
  <c r="AN89" i="1"/>
  <c r="AR89" i="1"/>
  <c r="AR263" i="1"/>
  <c r="AN263" i="1"/>
  <c r="AY117" i="1"/>
  <c r="AX117" i="1"/>
  <c r="AY105" i="1"/>
  <c r="AX105" i="1"/>
  <c r="AY184" i="1"/>
  <c r="AX184" i="1"/>
  <c r="AR282" i="1"/>
  <c r="AN282" i="1"/>
  <c r="AR111" i="1"/>
  <c r="AN111" i="1"/>
  <c r="AN40" i="1"/>
  <c r="AR40" i="1"/>
  <c r="AN113" i="1"/>
  <c r="AR113" i="1"/>
  <c r="AY206" i="1"/>
  <c r="AX206" i="1"/>
  <c r="AX75" i="1"/>
  <c r="AZ75" i="1"/>
  <c r="AR158" i="1"/>
  <c r="AN158" i="1"/>
  <c r="AR28" i="1"/>
  <c r="AN28" i="1"/>
  <c r="AY254" i="1"/>
  <c r="AX254" i="1"/>
  <c r="AN154" i="1"/>
  <c r="AR154" i="1"/>
  <c r="AR101" i="1"/>
  <c r="AN101" i="1"/>
  <c r="AR138" i="1"/>
  <c r="AN138" i="1"/>
  <c r="AY87" i="1"/>
  <c r="AX87" i="1"/>
  <c r="AR12" i="1"/>
  <c r="AN12" i="1"/>
  <c r="AZ173" i="1"/>
  <c r="AX173" i="1"/>
  <c r="AR68" i="1"/>
  <c r="AN68" i="1"/>
  <c r="AY41" i="1"/>
  <c r="AX41" i="1"/>
  <c r="AZ34" i="1"/>
  <c r="AX34" i="1"/>
  <c r="AR44" i="1"/>
  <c r="AN44" i="1"/>
  <c r="AU27" i="1"/>
  <c r="AN224" i="1"/>
  <c r="AR224" i="1"/>
  <c r="AZ280" i="1"/>
  <c r="AX280" i="1"/>
  <c r="AR192" i="1"/>
  <c r="AN192" i="1"/>
  <c r="AU252" i="1"/>
  <c r="AU19" i="1"/>
  <c r="AR49" i="1"/>
  <c r="AN49" i="1"/>
  <c r="AZ149" i="1"/>
  <c r="AX149" i="1"/>
  <c r="AY215" i="1"/>
  <c r="AX215" i="1"/>
  <c r="AN137" i="1"/>
  <c r="AR137" i="1"/>
  <c r="AN45" i="1"/>
  <c r="AR45" i="1"/>
  <c r="AY205" i="1"/>
  <c r="AX205" i="1"/>
  <c r="AN121" i="1"/>
  <c r="AR121" i="1"/>
  <c r="AX65" i="1"/>
  <c r="AZ65" i="1"/>
  <c r="AX129" i="1"/>
  <c r="AZ129" i="1"/>
  <c r="AU127" i="1"/>
  <c r="AY233" i="1"/>
  <c r="AX233" i="1"/>
  <c r="AR175" i="1"/>
  <c r="AN175" i="1"/>
  <c r="AY91" i="1"/>
  <c r="AX91" i="1"/>
  <c r="AN109" i="1"/>
  <c r="AR109" i="1"/>
  <c r="AR284" i="1"/>
  <c r="AN284" i="1"/>
  <c r="AY203" i="1"/>
  <c r="AX203" i="1"/>
  <c r="AR33" i="1"/>
  <c r="AN33" i="1"/>
  <c r="AU33" i="1"/>
  <c r="AU175" i="1"/>
  <c r="AR220" i="1"/>
  <c r="AN220" i="1"/>
  <c r="AR134" i="1"/>
  <c r="AN134" i="1"/>
  <c r="AR244" i="1"/>
  <c r="AN244" i="1"/>
  <c r="AX261" i="1"/>
  <c r="AY261" i="1"/>
  <c r="AR219" i="1"/>
  <c r="AN219" i="1"/>
  <c r="AN31" i="1"/>
  <c r="AR31" i="1"/>
  <c r="AX123" i="1"/>
  <c r="AY123" i="1"/>
  <c r="AY268" i="1"/>
  <c r="AX268" i="1"/>
  <c r="AX171" i="1"/>
  <c r="AZ171" i="1"/>
  <c r="AR267" i="1"/>
  <c r="AN267" i="1"/>
  <c r="AU220" i="1"/>
  <c r="AY26" i="1"/>
  <c r="AX26" i="1"/>
  <c r="AR85" i="1"/>
  <c r="AN85" i="1"/>
  <c r="AN6" i="1"/>
  <c r="AR6" i="1"/>
  <c r="AU6" i="1"/>
  <c r="AN133" i="1"/>
  <c r="AR133" i="1"/>
  <c r="AR212" i="1"/>
  <c r="AN212" i="1"/>
  <c r="AR46" i="1"/>
  <c r="AN46" i="1"/>
  <c r="AY51" i="1"/>
  <c r="AX51" i="1"/>
  <c r="H8" i="1"/>
  <c r="I7" i="1"/>
  <c r="AN276" i="1"/>
  <c r="AR276" i="1"/>
  <c r="AN66" i="1"/>
  <c r="AR66" i="1"/>
  <c r="AU46" i="1"/>
  <c r="AR124" i="1"/>
  <c r="AN124" i="1"/>
  <c r="AR195" i="1"/>
  <c r="AN195" i="1"/>
  <c r="AN216" i="1"/>
  <c r="AR216" i="1"/>
  <c r="AY141" i="1"/>
  <c r="AX141" i="1"/>
  <c r="AN125" i="1"/>
  <c r="AR125" i="1"/>
  <c r="AU109" i="1"/>
  <c r="AR53" i="1"/>
  <c r="AN53" i="1"/>
  <c r="AU104" i="1"/>
  <c r="AZ142" i="1"/>
  <c r="AX142" i="1"/>
  <c r="AU276" i="1"/>
  <c r="AX247" i="1"/>
  <c r="AZ247" i="1"/>
  <c r="AX157" i="1"/>
  <c r="AY157" i="1"/>
  <c r="AX38" i="1"/>
  <c r="AZ38" i="1"/>
  <c r="AU85" i="1"/>
  <c r="AU255" i="1"/>
  <c r="AR207" i="1"/>
  <c r="AN207" i="1"/>
  <c r="AR259" i="1"/>
  <c r="AN259" i="1"/>
  <c r="AN156" i="1"/>
  <c r="AR156" i="1"/>
  <c r="AR98" i="1"/>
  <c r="AU98" i="1"/>
  <c r="AN98" i="1"/>
  <c r="AN97" i="1"/>
  <c r="AR97" i="1"/>
  <c r="AR275" i="1"/>
  <c r="AN275" i="1"/>
  <c r="AU275" i="1"/>
  <c r="AY218" i="1"/>
  <c r="AX218" i="1"/>
  <c r="AU153" i="1"/>
  <c r="AR150" i="1"/>
  <c r="AN150" i="1"/>
  <c r="AY148" i="1"/>
  <c r="AX148" i="1"/>
  <c r="AU137" i="1"/>
  <c r="AU154" i="1"/>
  <c r="AU274" i="1"/>
  <c r="AR92" i="1"/>
  <c r="AN92" i="1"/>
  <c r="AN9" i="1"/>
  <c r="AU9" i="1"/>
  <c r="AR9" i="1"/>
  <c r="AN55" i="1"/>
  <c r="AR55" i="1"/>
  <c r="AU236" i="1"/>
  <c r="AY174" i="1"/>
  <c r="AX174" i="1"/>
  <c r="AY67" i="1"/>
  <c r="AX67" i="1"/>
  <c r="AR228" i="1"/>
  <c r="AN228" i="1"/>
  <c r="AX147" i="1"/>
  <c r="AY147" i="1"/>
  <c r="AZ134" i="1" l="1"/>
  <c r="AX134" i="1"/>
  <c r="AX11" i="1"/>
  <c r="AY11" i="1"/>
  <c r="AX259" i="1"/>
  <c r="AZ259" i="1"/>
  <c r="AY192" i="1"/>
  <c r="AX192" i="1"/>
  <c r="AX159" i="1"/>
  <c r="AZ159" i="1"/>
  <c r="AZ220" i="1"/>
  <c r="AX220" i="1"/>
  <c r="AY153" i="1"/>
  <c r="AX153" i="1"/>
  <c r="AX108" i="1"/>
  <c r="AY108" i="1"/>
  <c r="AY207" i="1"/>
  <c r="AX207" i="1"/>
  <c r="AZ62" i="1"/>
  <c r="AX62" i="1"/>
  <c r="AZ208" i="1"/>
  <c r="AX208" i="1"/>
  <c r="AY224" i="1"/>
  <c r="AX224" i="1"/>
  <c r="AY158" i="1"/>
  <c r="AX158" i="1"/>
  <c r="AY125" i="1"/>
  <c r="AX125" i="1"/>
  <c r="AX191" i="1"/>
  <c r="AY191" i="1"/>
  <c r="AZ112" i="1"/>
  <c r="AX112" i="1"/>
  <c r="AY223" i="1"/>
  <c r="AX223" i="1"/>
  <c r="AY239" i="1"/>
  <c r="AX239" i="1"/>
  <c r="AX92" i="1"/>
  <c r="AY92" i="1"/>
  <c r="AY13" i="1"/>
  <c r="AX13" i="1"/>
  <c r="AY162" i="1"/>
  <c r="AX162" i="1"/>
  <c r="AZ128" i="1"/>
  <c r="AX128" i="1"/>
  <c r="AX127" i="1"/>
  <c r="AZ127" i="1"/>
  <c r="AZ94" i="1"/>
  <c r="AX94" i="1"/>
  <c r="AY133" i="1"/>
  <c r="AX133" i="1"/>
  <c r="AY8" i="1"/>
  <c r="AX8" i="1"/>
  <c r="N2" i="1"/>
  <c r="M3" i="1"/>
  <c r="AX165" i="1"/>
  <c r="AY165" i="1"/>
  <c r="AX175" i="1"/>
  <c r="AY175" i="1"/>
  <c r="AZ111" i="1"/>
  <c r="AX111" i="1"/>
  <c r="AX66" i="1"/>
  <c r="AZ66" i="1"/>
  <c r="AY274" i="1"/>
  <c r="AX274" i="1"/>
  <c r="AZ28" i="1"/>
  <c r="AX28" i="1"/>
  <c r="AZ139" i="1"/>
  <c r="AX139" i="1"/>
  <c r="AY231" i="1"/>
  <c r="AX231" i="1"/>
  <c r="AY42" i="1"/>
  <c r="AX42" i="1"/>
  <c r="AY276" i="1"/>
  <c r="AX276" i="1"/>
  <c r="AZ10" i="1"/>
  <c r="AX10" i="1"/>
  <c r="AY31" i="1"/>
  <c r="AX31" i="1"/>
  <c r="AX12" i="1"/>
  <c r="AY12" i="1"/>
  <c r="AX82" i="1"/>
  <c r="AZ82" i="1"/>
  <c r="AY200" i="1"/>
  <c r="AX200" i="1"/>
  <c r="AX168" i="1"/>
  <c r="AZ168" i="1"/>
  <c r="AZ36" i="1"/>
  <c r="AX36" i="1"/>
  <c r="H9" i="1"/>
  <c r="I9" i="1" s="1"/>
  <c r="I8" i="1"/>
  <c r="AZ136" i="1"/>
  <c r="AX136" i="1"/>
  <c r="AY97" i="1"/>
  <c r="AX97" i="1"/>
  <c r="AY219" i="1"/>
  <c r="AX219" i="1"/>
  <c r="AZ44" i="1"/>
  <c r="AX44" i="1"/>
  <c r="AX64" i="1"/>
  <c r="AZ64" i="1"/>
  <c r="AY228" i="1"/>
  <c r="AX228" i="1"/>
  <c r="AY284" i="1"/>
  <c r="AX284" i="1"/>
  <c r="AX138" i="1"/>
  <c r="AY138" i="1"/>
  <c r="AY70" i="1"/>
  <c r="AX70" i="1"/>
  <c r="AX37" i="1"/>
  <c r="AZ37" i="1"/>
  <c r="AZ27" i="1"/>
  <c r="AX27" i="1"/>
  <c r="AX89" i="1"/>
  <c r="AZ89" i="1"/>
  <c r="AX104" i="1"/>
  <c r="AY104" i="1"/>
  <c r="AX124" i="1"/>
  <c r="AY124" i="1"/>
  <c r="AY50" i="1"/>
  <c r="AX50" i="1"/>
  <c r="AZ6" i="1"/>
  <c r="AX6" i="1"/>
  <c r="BB12" i="1"/>
  <c r="AW14" i="1"/>
  <c r="AY282" i="1"/>
  <c r="AX282" i="1"/>
  <c r="AZ122" i="1"/>
  <c r="AX122" i="1"/>
  <c r="AZ9" i="1"/>
  <c r="AX9" i="1"/>
  <c r="AX33" i="1"/>
  <c r="AY33" i="1"/>
  <c r="AX56" i="1"/>
  <c r="AZ56" i="1"/>
  <c r="AY115" i="1"/>
  <c r="AX115" i="1"/>
  <c r="AZ109" i="1"/>
  <c r="AX109" i="1"/>
  <c r="AX23" i="1"/>
  <c r="AZ23" i="1"/>
  <c r="AX121" i="1"/>
  <c r="AZ121" i="1"/>
  <c r="AX81" i="1"/>
  <c r="AZ81" i="1"/>
  <c r="AZ143" i="1"/>
  <c r="AX143" i="1"/>
  <c r="AX80" i="1"/>
  <c r="AZ80" i="1"/>
  <c r="AZ150" i="1"/>
  <c r="AX150" i="1"/>
  <c r="AX68" i="1"/>
  <c r="AY68" i="1"/>
  <c r="AY260" i="1"/>
  <c r="AX260" i="1"/>
  <c r="AX161" i="1"/>
  <c r="AZ161" i="1"/>
  <c r="AX45" i="1"/>
  <c r="AZ45" i="1"/>
  <c r="AX55" i="1"/>
  <c r="AZ55" i="1"/>
  <c r="AZ137" i="1"/>
  <c r="AX137" i="1"/>
  <c r="AY252" i="1"/>
  <c r="AX252" i="1"/>
  <c r="AZ53" i="1"/>
  <c r="AX53" i="1"/>
  <c r="AY189" i="1"/>
  <c r="AX189" i="1"/>
  <c r="AY85" i="1"/>
  <c r="AX85" i="1"/>
  <c r="AY211" i="1"/>
  <c r="AX211" i="1"/>
  <c r="AZ14" i="1"/>
  <c r="AX14" i="1"/>
  <c r="AX236" i="1"/>
  <c r="AZ236" i="1"/>
  <c r="AY275" i="1"/>
  <c r="AX275" i="1"/>
  <c r="AZ216" i="1"/>
  <c r="AX216" i="1"/>
  <c r="AY267" i="1"/>
  <c r="AX267" i="1"/>
  <c r="AX58" i="1"/>
  <c r="AZ58" i="1"/>
  <c r="AW6" i="1"/>
  <c r="AY98" i="1"/>
  <c r="AX98" i="1"/>
  <c r="AX46" i="1"/>
  <c r="AZ46" i="1"/>
  <c r="AX113" i="1"/>
  <c r="AY113" i="1"/>
  <c r="AY156" i="1"/>
  <c r="AX156" i="1"/>
  <c r="AX154" i="1"/>
  <c r="AY154" i="1"/>
  <c r="AT5" i="1"/>
  <c r="AT6" i="1" s="1"/>
  <c r="AT7" i="1" s="1"/>
  <c r="AT8" i="1" s="1"/>
  <c r="AT9" i="1" s="1"/>
  <c r="AT10" i="1" s="1"/>
  <c r="AT11" i="1" s="1"/>
  <c r="AT12" i="1" s="1"/>
  <c r="AT13" i="1" s="1"/>
  <c r="AT14" i="1" s="1"/>
  <c r="AT15" i="1" s="1"/>
  <c r="AT16" i="1" s="1"/>
  <c r="AT17" i="1" s="1"/>
  <c r="AT18" i="1" s="1"/>
  <c r="AT19" i="1" s="1"/>
  <c r="AT20" i="1" s="1"/>
  <c r="AT21" i="1" s="1"/>
  <c r="AT22" i="1" s="1"/>
  <c r="AT23" i="1" s="1"/>
  <c r="AT24" i="1" s="1"/>
  <c r="AT25" i="1" s="1"/>
  <c r="AT26" i="1" s="1"/>
  <c r="AT27" i="1" s="1"/>
  <c r="AT28" i="1" s="1"/>
  <c r="AT29" i="1" s="1"/>
  <c r="AT30" i="1" s="1"/>
  <c r="AT31" i="1" s="1"/>
  <c r="AT32" i="1" s="1"/>
  <c r="AT33" i="1" s="1"/>
  <c r="AT34" i="1" s="1"/>
  <c r="AT35" i="1" s="1"/>
  <c r="AT36" i="1" s="1"/>
  <c r="AT37" i="1" s="1"/>
  <c r="AT38" i="1" s="1"/>
  <c r="AT39" i="1" s="1"/>
  <c r="AT40" i="1" s="1"/>
  <c r="AT41" i="1" s="1"/>
  <c r="AT42" i="1" s="1"/>
  <c r="AT43" i="1" s="1"/>
  <c r="AT44" i="1" s="1"/>
  <c r="AT45" i="1" s="1"/>
  <c r="AT46" i="1" s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T63" i="1" s="1"/>
  <c r="AT64" i="1" s="1"/>
  <c r="AT65" i="1" s="1"/>
  <c r="AT66" i="1" s="1"/>
  <c r="AT67" i="1" s="1"/>
  <c r="AT68" i="1" s="1"/>
  <c r="AT69" i="1" s="1"/>
  <c r="AT70" i="1" s="1"/>
  <c r="AT71" i="1" s="1"/>
  <c r="AT72" i="1" s="1"/>
  <c r="AT73" i="1" s="1"/>
  <c r="AT74" i="1" s="1"/>
  <c r="AT75" i="1" s="1"/>
  <c r="AT76" i="1" s="1"/>
  <c r="AT77" i="1" s="1"/>
  <c r="AT78" i="1" s="1"/>
  <c r="AT79" i="1" s="1"/>
  <c r="AT80" i="1" s="1"/>
  <c r="AT81" i="1" s="1"/>
  <c r="AT82" i="1" s="1"/>
  <c r="AT83" i="1" s="1"/>
  <c r="AT84" i="1" s="1"/>
  <c r="AT85" i="1" s="1"/>
  <c r="AT86" i="1" s="1"/>
  <c r="AT87" i="1" s="1"/>
  <c r="AT88" i="1" s="1"/>
  <c r="AT89" i="1" s="1"/>
  <c r="AT90" i="1" s="1"/>
  <c r="AT91" i="1" s="1"/>
  <c r="AT92" i="1" s="1"/>
  <c r="AT93" i="1" s="1"/>
  <c r="AT94" i="1" s="1"/>
  <c r="AT95" i="1" s="1"/>
  <c r="AT96" i="1" s="1"/>
  <c r="AT97" i="1" s="1"/>
  <c r="AT98" i="1" s="1"/>
  <c r="AT99" i="1" s="1"/>
  <c r="AT100" i="1" s="1"/>
  <c r="AT101" i="1" s="1"/>
  <c r="AT102" i="1" s="1"/>
  <c r="AT103" i="1" s="1"/>
  <c r="AT104" i="1" s="1"/>
  <c r="AT105" i="1" s="1"/>
  <c r="AT106" i="1" s="1"/>
  <c r="AT107" i="1" s="1"/>
  <c r="AT108" i="1" s="1"/>
  <c r="AT109" i="1" s="1"/>
  <c r="AT110" i="1" s="1"/>
  <c r="AT111" i="1" s="1"/>
  <c r="AT112" i="1" s="1"/>
  <c r="AT113" i="1" s="1"/>
  <c r="AT114" i="1" s="1"/>
  <c r="AT115" i="1" s="1"/>
  <c r="AT116" i="1" s="1"/>
  <c r="AT117" i="1" s="1"/>
  <c r="AT118" i="1" s="1"/>
  <c r="AT119" i="1" s="1"/>
  <c r="AT120" i="1" s="1"/>
  <c r="AT121" i="1" s="1"/>
  <c r="AT122" i="1" s="1"/>
  <c r="AT123" i="1" s="1"/>
  <c r="AT124" i="1" s="1"/>
  <c r="AT125" i="1" s="1"/>
  <c r="AT126" i="1" s="1"/>
  <c r="AT127" i="1" s="1"/>
  <c r="AT128" i="1" s="1"/>
  <c r="AT129" i="1" s="1"/>
  <c r="AT130" i="1" s="1"/>
  <c r="AT131" i="1" s="1"/>
  <c r="AT132" i="1" s="1"/>
  <c r="AT133" i="1" s="1"/>
  <c r="AT134" i="1" s="1"/>
  <c r="AT135" i="1" s="1"/>
  <c r="AT136" i="1" s="1"/>
  <c r="AT137" i="1" s="1"/>
  <c r="AT138" i="1" s="1"/>
  <c r="AT139" i="1" s="1"/>
  <c r="AT140" i="1" s="1"/>
  <c r="AT141" i="1" s="1"/>
  <c r="AT142" i="1" s="1"/>
  <c r="AT143" i="1" s="1"/>
  <c r="AT144" i="1" s="1"/>
  <c r="AT145" i="1" s="1"/>
  <c r="AT146" i="1" s="1"/>
  <c r="AT147" i="1" s="1"/>
  <c r="AT148" i="1" s="1"/>
  <c r="AT149" i="1" s="1"/>
  <c r="AT150" i="1" s="1"/>
  <c r="AT151" i="1" s="1"/>
  <c r="AT152" i="1" s="1"/>
  <c r="AT153" i="1" s="1"/>
  <c r="AT154" i="1" s="1"/>
  <c r="AT155" i="1" s="1"/>
  <c r="AT156" i="1" s="1"/>
  <c r="AT157" i="1" s="1"/>
  <c r="AT158" i="1" s="1"/>
  <c r="AT159" i="1" s="1"/>
  <c r="AT160" i="1" s="1"/>
  <c r="AT161" i="1" s="1"/>
  <c r="AT162" i="1" s="1"/>
  <c r="AT163" i="1" s="1"/>
  <c r="AT164" i="1" s="1"/>
  <c r="AT165" i="1" s="1"/>
  <c r="AT166" i="1" s="1"/>
  <c r="AT167" i="1" s="1"/>
  <c r="AT168" i="1" s="1"/>
  <c r="AT169" i="1" s="1"/>
  <c r="AT170" i="1" s="1"/>
  <c r="AT171" i="1" s="1"/>
  <c r="AT172" i="1" s="1"/>
  <c r="AT173" i="1" s="1"/>
  <c r="AT174" i="1" s="1"/>
  <c r="AT175" i="1" s="1"/>
  <c r="AT176" i="1" s="1"/>
  <c r="AT177" i="1" s="1"/>
  <c r="AT178" i="1" s="1"/>
  <c r="AT179" i="1" s="1"/>
  <c r="AT180" i="1" s="1"/>
  <c r="AT181" i="1" s="1"/>
  <c r="AT182" i="1" s="1"/>
  <c r="AT183" i="1" s="1"/>
  <c r="AT184" i="1" s="1"/>
  <c r="AT185" i="1" s="1"/>
  <c r="AT186" i="1" s="1"/>
  <c r="AT187" i="1" s="1"/>
  <c r="AT188" i="1" s="1"/>
  <c r="AT189" i="1" s="1"/>
  <c r="AT190" i="1" s="1"/>
  <c r="AT191" i="1" s="1"/>
  <c r="AT192" i="1" s="1"/>
  <c r="AT193" i="1" s="1"/>
  <c r="AT194" i="1" s="1"/>
  <c r="AT195" i="1" s="1"/>
  <c r="AT196" i="1" s="1"/>
  <c r="AT197" i="1" s="1"/>
  <c r="AT198" i="1" s="1"/>
  <c r="AT199" i="1" s="1"/>
  <c r="AT200" i="1" s="1"/>
  <c r="AT201" i="1" s="1"/>
  <c r="AT202" i="1" s="1"/>
  <c r="AT203" i="1" s="1"/>
  <c r="AT204" i="1" s="1"/>
  <c r="AT205" i="1" s="1"/>
  <c r="AT206" i="1" s="1"/>
  <c r="AT207" i="1" s="1"/>
  <c r="AT208" i="1" s="1"/>
  <c r="AT209" i="1" s="1"/>
  <c r="AT210" i="1" s="1"/>
  <c r="AT211" i="1" s="1"/>
  <c r="AT212" i="1" s="1"/>
  <c r="AT213" i="1" s="1"/>
  <c r="AT214" i="1" s="1"/>
  <c r="AT215" i="1" s="1"/>
  <c r="AT216" i="1" s="1"/>
  <c r="AT217" i="1" s="1"/>
  <c r="AT218" i="1" s="1"/>
  <c r="AT219" i="1" s="1"/>
  <c r="AT220" i="1" s="1"/>
  <c r="AT221" i="1" s="1"/>
  <c r="AT222" i="1" s="1"/>
  <c r="AT223" i="1" s="1"/>
  <c r="AT224" i="1" s="1"/>
  <c r="AT225" i="1" s="1"/>
  <c r="AT226" i="1" s="1"/>
  <c r="AT227" i="1" s="1"/>
  <c r="AT228" i="1" s="1"/>
  <c r="AT229" i="1" s="1"/>
  <c r="AT230" i="1" s="1"/>
  <c r="AT231" i="1" s="1"/>
  <c r="AT232" i="1" s="1"/>
  <c r="AT233" i="1" s="1"/>
  <c r="AT234" i="1" s="1"/>
  <c r="AT235" i="1" s="1"/>
  <c r="AT236" i="1" s="1"/>
  <c r="AT237" i="1" s="1"/>
  <c r="AT238" i="1" s="1"/>
  <c r="AT239" i="1" s="1"/>
  <c r="AT240" i="1" s="1"/>
  <c r="AT241" i="1" s="1"/>
  <c r="AT242" i="1" s="1"/>
  <c r="AT243" i="1" s="1"/>
  <c r="AT244" i="1" s="1"/>
  <c r="AT245" i="1" s="1"/>
  <c r="AT246" i="1" s="1"/>
  <c r="AT247" i="1" s="1"/>
  <c r="AT248" i="1" s="1"/>
  <c r="AT249" i="1" s="1"/>
  <c r="AT250" i="1" s="1"/>
  <c r="AT251" i="1" s="1"/>
  <c r="AT252" i="1" s="1"/>
  <c r="AT253" i="1" s="1"/>
  <c r="AT254" i="1" s="1"/>
  <c r="AT255" i="1" s="1"/>
  <c r="AT256" i="1" s="1"/>
  <c r="AT257" i="1" s="1"/>
  <c r="AT258" i="1" s="1"/>
  <c r="AT259" i="1" s="1"/>
  <c r="AT260" i="1" s="1"/>
  <c r="AT261" i="1" s="1"/>
  <c r="AT262" i="1" s="1"/>
  <c r="AT263" i="1" s="1"/>
  <c r="AT264" i="1" s="1"/>
  <c r="AT265" i="1" s="1"/>
  <c r="AT266" i="1" s="1"/>
  <c r="AT267" i="1" s="1"/>
  <c r="AT268" i="1" s="1"/>
  <c r="AT269" i="1" s="1"/>
  <c r="AT270" i="1" s="1"/>
  <c r="AT271" i="1" s="1"/>
  <c r="AT272" i="1" s="1"/>
  <c r="AT273" i="1" s="1"/>
  <c r="AT274" i="1" s="1"/>
  <c r="AT275" i="1" s="1"/>
  <c r="AT276" i="1" s="1"/>
  <c r="AT277" i="1" s="1"/>
  <c r="AT278" i="1" s="1"/>
  <c r="AT279" i="1" s="1"/>
  <c r="AT280" i="1" s="1"/>
  <c r="AT281" i="1" s="1"/>
  <c r="AT282" i="1" s="1"/>
  <c r="AT283" i="1" s="1"/>
  <c r="AT284" i="1" s="1"/>
  <c r="AW13" i="1"/>
  <c r="AY5" i="1"/>
  <c r="AX5" i="1"/>
  <c r="AY32" i="1"/>
  <c r="AX32" i="1"/>
  <c r="AX19" i="1"/>
  <c r="AY19" i="1"/>
  <c r="AX278" i="1"/>
  <c r="AY278" i="1"/>
  <c r="AX169" i="1"/>
  <c r="AY169" i="1"/>
  <c r="AW5" i="1"/>
  <c r="AW11" i="1" s="1"/>
  <c r="AX49" i="1"/>
  <c r="AZ49" i="1"/>
  <c r="AZ101" i="1"/>
  <c r="AX101" i="1"/>
  <c r="AY244" i="1"/>
  <c r="AX244" i="1"/>
  <c r="AX195" i="1"/>
  <c r="AY195" i="1"/>
  <c r="AY212" i="1"/>
  <c r="AX212" i="1"/>
  <c r="AZ40" i="1"/>
  <c r="AX40" i="1"/>
  <c r="AY263" i="1"/>
  <c r="AX263" i="1"/>
  <c r="AY20" i="1"/>
  <c r="AX20" i="1"/>
  <c r="AY255" i="1"/>
  <c r="AX255" i="1"/>
  <c r="AX183" i="1"/>
  <c r="AY183" i="1"/>
  <c r="AW8" i="1"/>
  <c r="O2" i="1" l="1"/>
  <c r="N3" i="1"/>
  <c r="AW15" i="1"/>
  <c r="BC22" i="1" s="1"/>
  <c r="BC23" i="1" s="1"/>
  <c r="BB5" i="1"/>
  <c r="BD5" i="1" s="1"/>
  <c r="BB10" i="1"/>
  <c r="BD10" i="1" s="1"/>
  <c r="BB7" i="1"/>
  <c r="BD8" i="1" s="1"/>
  <c r="BB13" i="1"/>
  <c r="BD13" i="1" s="1"/>
  <c r="BD7" i="1"/>
  <c r="AW7" i="1"/>
  <c r="BD16" i="1"/>
  <c r="AW10" i="1"/>
  <c r="AW12" i="1" l="1"/>
  <c r="BD15" i="1"/>
  <c r="BD6" i="1"/>
  <c r="BD12" i="1"/>
  <c r="BD11" i="1" s="1"/>
  <c r="O3" i="1"/>
  <c r="P2" i="1"/>
  <c r="P3" i="1" l="1"/>
  <c r="Q2" i="1"/>
  <c r="BC15" i="1"/>
  <c r="R2" i="1" l="1"/>
  <c r="Q3" i="1"/>
  <c r="R3" i="1" l="1"/>
  <c r="S2" i="1"/>
  <c r="S3" i="1" s="1"/>
</calcChain>
</file>

<file path=xl/sharedStrings.xml><?xml version="1.0" encoding="utf-8"?>
<sst xmlns="http://schemas.openxmlformats.org/spreadsheetml/2006/main" count="943" uniqueCount="166">
  <si>
    <t>consective losses</t>
  </si>
  <si>
    <t>win&gt;</t>
  </si>
  <si>
    <t>win</t>
  </si>
  <si>
    <t>Account$&gt;</t>
  </si>
  <si>
    <t>MinAcct$</t>
  </si>
  <si>
    <t>#losses</t>
  </si>
  <si>
    <t>%@40%win</t>
  </si>
  <si>
    <t>loss&gt;</t>
  </si>
  <si>
    <t>loss</t>
  </si>
  <si>
    <t>Buy</t>
  </si>
  <si>
    <t>Adverse</t>
  </si>
  <si>
    <t>$Risk per</t>
  </si>
  <si>
    <t>Sell</t>
  </si>
  <si>
    <t>Total</t>
  </si>
  <si>
    <t>Date</t>
  </si>
  <si>
    <t>Ticker</t>
  </si>
  <si>
    <t>Strat</t>
  </si>
  <si>
    <t>R</t>
  </si>
  <si>
    <t>Strike</t>
  </si>
  <si>
    <t>Delta</t>
  </si>
  <si>
    <t>Expiry</t>
  </si>
  <si>
    <t>Put/Call</t>
  </si>
  <si>
    <t>Price</t>
  </si>
  <si>
    <t>Stop</t>
  </si>
  <si>
    <t>Price Amt.</t>
  </si>
  <si>
    <t>Contract</t>
  </si>
  <si>
    <t>#Conts.</t>
  </si>
  <si>
    <t>Total Cost</t>
  </si>
  <si>
    <t>ROR</t>
  </si>
  <si>
    <t>P&amp;L</t>
  </si>
  <si>
    <t>Notes</t>
  </si>
  <si>
    <t>Risk</t>
  </si>
  <si>
    <t>Flag</t>
  </si>
  <si>
    <t>10min</t>
  </si>
  <si>
    <t>mom</t>
  </si>
  <si>
    <t>TSLA</t>
  </si>
  <si>
    <t>P</t>
  </si>
  <si>
    <t>quick to exit exit cls above EMA9</t>
  </si>
  <si>
    <t>SMCI</t>
  </si>
  <si>
    <t>C</t>
  </si>
  <si>
    <t>exit at PT</t>
  </si>
  <si>
    <t>profit</t>
  </si>
  <si>
    <t>Win%</t>
  </si>
  <si>
    <t>DIS</t>
  </si>
  <si>
    <t>exited end of session - no follow thru</t>
  </si>
  <si>
    <t>Payout</t>
  </si>
  <si>
    <t>CVS</t>
  </si>
  <si>
    <t>took a long long time</t>
  </si>
  <si>
    <t>total</t>
  </si>
  <si>
    <t>Gains</t>
  </si>
  <si>
    <t>sold too early - lost patence</t>
  </si>
  <si>
    <t>wins</t>
  </si>
  <si>
    <t>Losses</t>
  </si>
  <si>
    <t>KO</t>
  </si>
  <si>
    <t>exited early</t>
  </si>
  <si>
    <t>losses</t>
  </si>
  <si>
    <t>PLTR</t>
  </si>
  <si>
    <t>just closed position</t>
  </si>
  <si>
    <t>win%</t>
  </si>
  <si>
    <t>INTC</t>
  </si>
  <si>
    <t>payout</t>
  </si>
  <si>
    <t>HOOD</t>
  </si>
  <si>
    <t>total fail</t>
  </si>
  <si>
    <t>was cautious given yesterday</t>
  </si>
  <si>
    <t>NVDA</t>
  </si>
  <si>
    <t>sold early?</t>
  </si>
  <si>
    <t>MU</t>
  </si>
  <si>
    <t>ck profit</t>
  </si>
  <si>
    <t>KHC</t>
  </si>
  <si>
    <t>closed early</t>
  </si>
  <si>
    <t>ck trades</t>
  </si>
  <si>
    <t>SMH</t>
  </si>
  <si>
    <t>OXY</t>
  </si>
  <si>
    <t>Start</t>
  </si>
  <si>
    <t>End</t>
  </si>
  <si>
    <t>ETSY</t>
  </si>
  <si>
    <t>lost patience was OK</t>
  </si>
  <si>
    <t>Weeks</t>
  </si>
  <si>
    <t>CELH</t>
  </si>
  <si>
    <t>Hours</t>
  </si>
  <si>
    <t>Profit</t>
  </si>
  <si>
    <t>per HR</t>
  </si>
  <si>
    <t>BABA</t>
  </si>
  <si>
    <t>CNVA</t>
  </si>
  <si>
    <t>good trade</t>
  </si>
  <si>
    <t>META</t>
  </si>
  <si>
    <t>MCHP</t>
  </si>
  <si>
    <t>exit early</t>
  </si>
  <si>
    <t>WBA</t>
  </si>
  <si>
    <t>W</t>
  </si>
  <si>
    <t>too time but good</t>
  </si>
  <si>
    <t>GM</t>
  </si>
  <si>
    <t>IBIT</t>
  </si>
  <si>
    <t>LYFT</t>
  </si>
  <si>
    <t>GOOGL</t>
  </si>
  <si>
    <t>LI</t>
  </si>
  <si>
    <t>MSFT</t>
  </si>
  <si>
    <t>AVGO</t>
  </si>
  <si>
    <t>SNOW</t>
  </si>
  <si>
    <t>VST</t>
  </si>
  <si>
    <t>CRWD</t>
  </si>
  <si>
    <t>AAPL</t>
  </si>
  <si>
    <t>EXIT EARLY ON STRENGTH</t>
  </si>
  <si>
    <t>ZS</t>
  </si>
  <si>
    <t>EARLY EXIT</t>
  </si>
  <si>
    <t>MRVL</t>
  </si>
  <si>
    <t>EXIT EARLY</t>
  </si>
  <si>
    <t>CRM</t>
  </si>
  <si>
    <t>TSM</t>
  </si>
  <si>
    <t>MARA</t>
  </si>
  <si>
    <t>SPY</t>
  </si>
  <si>
    <t>TGT</t>
  </si>
  <si>
    <t>BA</t>
  </si>
  <si>
    <t>AEO</t>
  </si>
  <si>
    <t>MOM</t>
  </si>
  <si>
    <t>ADBE</t>
  </si>
  <si>
    <t>MSTR</t>
  </si>
  <si>
    <t>TIGR</t>
  </si>
  <si>
    <t>COIN</t>
  </si>
  <si>
    <t>AMZN</t>
  </si>
  <si>
    <t>CVNA</t>
  </si>
  <si>
    <t>ABNB</t>
  </si>
  <si>
    <t>GS</t>
  </si>
  <si>
    <t>DLTR</t>
  </si>
  <si>
    <t>F</t>
  </si>
  <si>
    <t>GME</t>
  </si>
  <si>
    <t>EBAY</t>
  </si>
  <si>
    <t>DASH</t>
  </si>
  <si>
    <t>SOFI</t>
  </si>
  <si>
    <t>IWM</t>
  </si>
  <si>
    <t>V</t>
  </si>
  <si>
    <t>GLD</t>
  </si>
  <si>
    <t>WMT</t>
  </si>
  <si>
    <t>VRT</t>
  </si>
  <si>
    <t>AMD</t>
  </si>
  <si>
    <t>NKE</t>
  </si>
  <si>
    <t>AAL</t>
  </si>
  <si>
    <t>UAL</t>
  </si>
  <si>
    <t>ANET</t>
  </si>
  <si>
    <t>ABBV</t>
  </si>
  <si>
    <t>ORCL</t>
  </si>
  <si>
    <t>UBER</t>
  </si>
  <si>
    <t>NVO</t>
  </si>
  <si>
    <t>FCX</t>
  </si>
  <si>
    <t>ZM</t>
  </si>
  <si>
    <t>M</t>
  </si>
  <si>
    <t>PEP</t>
  </si>
  <si>
    <t>DKNG</t>
  </si>
  <si>
    <t>WFC</t>
  </si>
  <si>
    <t>NCLH</t>
  </si>
  <si>
    <t>UNH</t>
  </si>
  <si>
    <t>SHOP</t>
  </si>
  <si>
    <t>OKLO</t>
  </si>
  <si>
    <t>JPM</t>
  </si>
  <si>
    <t>RKLB</t>
  </si>
  <si>
    <t>QQQ</t>
  </si>
  <si>
    <t>USO</t>
  </si>
  <si>
    <t>ABT</t>
  </si>
  <si>
    <t>ON</t>
  </si>
  <si>
    <t>RUN</t>
  </si>
  <si>
    <t>SBUX</t>
  </si>
  <si>
    <t>CSCO</t>
  </si>
  <si>
    <t>USB</t>
  </si>
  <si>
    <t>ENPH</t>
  </si>
  <si>
    <t>KSS</t>
  </si>
  <si>
    <t>JNJ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</si>
</sst>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0%;[Red]\-0%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0.00_ ;[Red]\-0.00\ 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1" fillId="0" borderId="0" xfId="3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9" fontId="0" fillId="0" borderId="0" xfId="3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7" fontId="1" fillId="0" borderId="0" xfId="2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9" fontId="2" fillId="3" borderId="2" xfId="3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168" fontId="3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9" fontId="1" fillId="0" borderId="0" xfId="1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0" fontId="0" fillId="0" borderId="0" xfId="3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9" fontId="1" fillId="3" borderId="5" xfId="3" applyFont="1" applyFill="1" applyBorder="1" applyAlignment="1">
      <alignment horizontal="center" vertical="center"/>
    </xf>
    <xf numFmtId="164" fontId="1" fillId="3" borderId="5" xfId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6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" fontId="0" fillId="4" borderId="8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7" fontId="1" fillId="4" borderId="9" xfId="2" applyNumberFormat="1" applyFont="1" applyFill="1" applyBorder="1" applyAlignment="1">
      <alignment horizontal="center" vertical="center"/>
    </xf>
    <xf numFmtId="9" fontId="0" fillId="4" borderId="9" xfId="3" applyFont="1" applyFill="1" applyBorder="1" applyAlignment="1">
      <alignment horizontal="center" vertical="center"/>
    </xf>
    <xf numFmtId="16" fontId="0" fillId="4" borderId="9" xfId="0" applyNumberFormat="1" applyFill="1" applyBorder="1" applyAlignment="1">
      <alignment horizontal="center" vertical="center"/>
    </xf>
    <xf numFmtId="164" fontId="0" fillId="4" borderId="9" xfId="1" applyFont="1" applyFill="1" applyBorder="1" applyAlignment="1">
      <alignment horizontal="center" vertical="center"/>
    </xf>
    <xf numFmtId="170" fontId="1" fillId="4" borderId="9" xfId="0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165" fontId="1" fillId="4" borderId="9" xfId="3" applyNumberFormat="1" applyFont="1" applyFill="1" applyBorder="1" applyAlignment="1">
      <alignment horizontal="center" vertical="center"/>
    </xf>
    <xf numFmtId="6" fontId="1" fillId="4" borderId="10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6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" fontId="0" fillId="4" borderId="15" xfId="0" applyNumberForma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167" fontId="1" fillId="4" borderId="16" xfId="2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9" fontId="0" fillId="4" borderId="16" xfId="3" applyFont="1" applyFill="1" applyBorder="1" applyAlignment="1">
      <alignment horizontal="center" vertical="center"/>
    </xf>
    <xf numFmtId="16" fontId="0" fillId="4" borderId="16" xfId="0" applyNumberFormat="1" applyFill="1" applyBorder="1" applyAlignment="1">
      <alignment horizontal="center" vertical="center"/>
    </xf>
    <xf numFmtId="164" fontId="0" fillId="4" borderId="16" xfId="1" applyFont="1" applyFill="1" applyBorder="1" applyAlignment="1">
      <alignment horizontal="center" vertical="center"/>
    </xf>
    <xf numFmtId="170" fontId="1" fillId="4" borderId="16" xfId="0" applyNumberFormat="1" applyFont="1" applyFill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 vertical="center"/>
    </xf>
    <xf numFmtId="165" fontId="1" fillId="4" borderId="16" xfId="3" applyNumberFormat="1" applyFont="1" applyFill="1" applyBorder="1" applyAlignment="1">
      <alignment horizontal="center" vertical="center"/>
    </xf>
    <xf numFmtId="6" fontId="1" fillId="4" borderId="17" xfId="2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6" fontId="0" fillId="0" borderId="1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6" fontId="1" fillId="4" borderId="2" xfId="2" applyNumberFormat="1" applyFont="1" applyFill="1" applyBorder="1" applyAlignment="1">
      <alignment horizontal="center" vertical="center"/>
    </xf>
    <xf numFmtId="9" fontId="1" fillId="0" borderId="7" xfId="3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6" fontId="1" fillId="4" borderId="0" xfId="2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7" fontId="1" fillId="0" borderId="14" xfId="0" applyNumberFormat="1" applyFont="1" applyBorder="1" applyAlignment="1">
      <alignment horizontal="center" vertical="center"/>
    </xf>
    <xf numFmtId="169" fontId="1" fillId="4" borderId="0" xfId="1" applyNumberFormat="1" applyFont="1" applyFill="1" applyBorder="1" applyAlignment="1">
      <alignment horizontal="center" vertical="center"/>
    </xf>
    <xf numFmtId="167" fontId="0" fillId="0" borderId="0" xfId="2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6" fontId="1" fillId="0" borderId="20" xfId="0" applyNumberFormat="1" applyFont="1" applyBorder="1" applyAlignment="1">
      <alignment horizontal="center" vertical="center"/>
    </xf>
    <xf numFmtId="9" fontId="1" fillId="4" borderId="0" xfId="3" applyFont="1" applyFill="1" applyBorder="1" applyAlignment="1">
      <alignment horizontal="center" vertical="center"/>
    </xf>
    <xf numFmtId="168" fontId="1" fillId="4" borderId="0" xfId="0" applyNumberFormat="1" applyFont="1" applyFill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9" fontId="1" fillId="4" borderId="5" xfId="3" applyFont="1" applyFill="1" applyBorder="1" applyAlignment="1">
      <alignment horizontal="center" vertical="center"/>
    </xf>
    <xf numFmtId="167" fontId="0" fillId="0" borderId="21" xfId="2" applyNumberFormat="1" applyFont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" fontId="1" fillId="5" borderId="7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6" fontId="1" fillId="5" borderId="14" xfId="0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67" fontId="1" fillId="5" borderId="1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44" fontId="1" fillId="5" borderId="20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65" fontId="0" fillId="4" borderId="16" xfId="0" applyNumberFormat="1" applyFill="1" applyBorder="1" applyAlignment="1">
      <alignment horizontal="center" vertical="center"/>
    </xf>
    <xf numFmtId="6" fontId="0" fillId="4" borderId="22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9" fontId="0" fillId="4" borderId="25" xfId="3" applyFont="1" applyFill="1" applyBorder="1" applyAlignment="1">
      <alignment horizontal="center" vertical="center"/>
    </xf>
    <xf numFmtId="164" fontId="0" fillId="4" borderId="25" xfId="1" applyFont="1" applyFill="1" applyBorder="1" applyAlignment="1">
      <alignment horizontal="center" vertical="center"/>
    </xf>
    <xf numFmtId="165" fontId="0" fillId="4" borderId="25" xfId="0" applyNumberFormat="1" applyFill="1" applyBorder="1" applyAlignment="1">
      <alignment horizontal="center" vertical="center"/>
    </xf>
    <xf numFmtId="6" fontId="0" fillId="4" borderId="26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9" fontId="0" fillId="4" borderId="29" xfId="3" applyFont="1" applyFill="1" applyBorder="1" applyAlignment="1">
      <alignment horizontal="center" vertical="center"/>
    </xf>
    <xf numFmtId="164" fontId="0" fillId="4" borderId="29" xfId="1" applyFont="1" applyFill="1" applyBorder="1" applyAlignment="1">
      <alignment horizontal="center" vertical="center"/>
    </xf>
    <xf numFmtId="165" fontId="0" fillId="4" borderId="29" xfId="0" applyNumberFormat="1" applyFill="1" applyBorder="1" applyAlignment="1">
      <alignment horizontal="center" vertical="center"/>
    </xf>
    <xf numFmtId="6" fontId="0" fillId="4" borderId="30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" fontId="0" fillId="4" borderId="24" xfId="0" applyNumberForma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9" fontId="0" fillId="2" borderId="16" xfId="3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9" fontId="0" fillId="4" borderId="34" xfId="3" applyFont="1" applyFill="1" applyBorder="1" applyAlignment="1">
      <alignment horizontal="center" vertical="center"/>
    </xf>
    <xf numFmtId="164" fontId="0" fillId="4" borderId="34" xfId="1" applyFont="1" applyFill="1" applyBorder="1" applyAlignment="1">
      <alignment horizontal="center" vertical="center"/>
    </xf>
    <xf numFmtId="2" fontId="0" fillId="4" borderId="34" xfId="0" applyNumberFormat="1" applyFill="1" applyBorder="1" applyAlignment="1">
      <alignment horizontal="center" vertical="center"/>
    </xf>
    <xf numFmtId="165" fontId="0" fillId="4" borderId="34" xfId="0" applyNumberFormat="1" applyFill="1" applyBorder="1" applyAlignment="1">
      <alignment horizontal="center" vertical="center"/>
    </xf>
    <xf numFmtId="6" fontId="0" fillId="4" borderId="3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AEA98-6EBB-41E2-8456-E44CFCE27692}">
  <dimension ref="A1:BD288"/>
  <sheetViews>
    <sheetView tabSelected="1" topLeftCell="X2" zoomScaleNormal="100" workbookViewId="0">
      <pane ySplit="2" topLeftCell="A4" activePane="bottomLeft" state="frozen"/>
      <selection activeCell="Z2" sqref="Z2"/>
      <selection pane="bottomLeft" activeCell="X9" sqref="X9"/>
    </sheetView>
  </sheetViews>
  <sheetFormatPr defaultRowHeight="13.2" x14ac:dyDescent="0.25"/>
  <cols>
    <col min="1" max="1" width="10.33203125" style="1" bestFit="1" customWidth="1"/>
    <col min="2" max="2" width="7.88671875" style="1" bestFit="1" customWidth="1"/>
    <col min="3" max="3" width="8.88671875" style="1" bestFit="1" customWidth="1"/>
    <col min="4" max="4" width="8.109375" style="1" customWidth="1"/>
    <col min="5" max="5" width="16.5546875" style="1" bestFit="1" customWidth="1"/>
    <col min="6" max="6" width="8.88671875" style="1"/>
    <col min="7" max="7" width="5.21875" style="1" bestFit="1" customWidth="1"/>
    <col min="8" max="8" width="4.77734375" style="1" bestFit="1" customWidth="1"/>
    <col min="9" max="11" width="4.6640625" style="1" bestFit="1" customWidth="1"/>
    <col min="12" max="19" width="3.6640625" style="1" bestFit="1" customWidth="1"/>
    <col min="20" max="24" width="8.88671875" style="1"/>
    <col min="25" max="25" width="3.88671875" style="1" customWidth="1"/>
    <col min="26" max="26" width="4" style="5" bestFit="1" customWidth="1"/>
    <col min="27" max="27" width="9.33203125" style="1" bestFit="1" customWidth="1"/>
    <col min="28" max="28" width="7.33203125" style="1" bestFit="1" customWidth="1"/>
    <col min="29" max="29" width="5.88671875" style="1" bestFit="1" customWidth="1"/>
    <col min="30" max="30" width="6.33203125" style="1" bestFit="1" customWidth="1"/>
    <col min="31" max="31" width="6.109375" style="1" bestFit="1" customWidth="1"/>
    <col min="32" max="32" width="5.6640625" style="6" bestFit="1" customWidth="1"/>
    <col min="33" max="33" width="9.33203125" style="1" bestFit="1" customWidth="1"/>
    <col min="34" max="34" width="7.77734375" style="1" bestFit="1" customWidth="1"/>
    <col min="35" max="35" width="6.5546875" style="1" customWidth="1"/>
    <col min="36" max="36" width="6.88671875" style="7" bestFit="1" customWidth="1"/>
    <col min="37" max="37" width="10.109375" style="1" bestFit="1" customWidth="1"/>
    <col min="38" max="38" width="9.21875" style="1" bestFit="1" customWidth="1"/>
    <col min="39" max="39" width="7.77734375" style="1" bestFit="1" customWidth="1"/>
    <col min="40" max="40" width="10" style="1" bestFit="1" customWidth="1"/>
    <col min="41" max="41" width="6.5546875" style="1" bestFit="1" customWidth="1"/>
    <col min="42" max="42" width="5.44140625" style="1" bestFit="1" customWidth="1"/>
    <col min="43" max="43" width="5.88671875" style="8" customWidth="1"/>
    <col min="44" max="44" width="6.33203125" style="9" bestFit="1" customWidth="1"/>
    <col min="45" max="45" width="31.109375" style="1" bestFit="1" customWidth="1"/>
    <col min="46" max="48" width="8.88671875" style="1"/>
    <col min="49" max="49" width="8.88671875" style="1" bestFit="1" customWidth="1"/>
    <col min="50" max="50" width="4.44140625" style="1" bestFit="1" customWidth="1"/>
    <col min="51" max="52" width="5.88671875" style="1" bestFit="1" customWidth="1"/>
    <col min="53" max="16384" width="8.88671875" style="1"/>
  </cols>
  <sheetData>
    <row r="1" spans="1:56" ht="13.8" thickBot="1" x14ac:dyDescent="0.3">
      <c r="E1" s="2" t="s">
        <v>0</v>
      </c>
      <c r="G1" s="3" t="s">
        <v>1</v>
      </c>
      <c r="H1" s="4">
        <v>0.4</v>
      </c>
      <c r="M1" s="3" t="s">
        <v>2</v>
      </c>
    </row>
    <row r="2" spans="1:56" ht="13.8" customHeight="1" thickBot="1" x14ac:dyDescent="0.3">
      <c r="A2" s="2" t="s">
        <v>3</v>
      </c>
      <c r="B2" s="10">
        <v>5000</v>
      </c>
      <c r="C2" s="2" t="s">
        <v>4</v>
      </c>
      <c r="D2" s="2" t="s">
        <v>5</v>
      </c>
      <c r="E2" s="11" t="s">
        <v>6</v>
      </c>
      <c r="G2" s="3" t="s">
        <v>7</v>
      </c>
      <c r="H2" s="4">
        <f>1-H1</f>
        <v>0.6</v>
      </c>
      <c r="I2" s="1">
        <v>0</v>
      </c>
      <c r="J2" s="1">
        <f>I2+1</f>
        <v>1</v>
      </c>
      <c r="K2" s="1">
        <f t="shared" ref="K2:S2" si="0">J2+1</f>
        <v>2</v>
      </c>
      <c r="L2" s="1">
        <f t="shared" si="0"/>
        <v>3</v>
      </c>
      <c r="M2" s="1">
        <f t="shared" si="0"/>
        <v>4</v>
      </c>
      <c r="N2" s="1">
        <f t="shared" si="0"/>
        <v>5</v>
      </c>
      <c r="O2" s="1">
        <f t="shared" si="0"/>
        <v>6</v>
      </c>
      <c r="P2" s="1">
        <f t="shared" si="0"/>
        <v>7</v>
      </c>
      <c r="Q2" s="1">
        <f t="shared" si="0"/>
        <v>8</v>
      </c>
      <c r="R2" s="1">
        <f t="shared" si="0"/>
        <v>9</v>
      </c>
      <c r="S2" s="1">
        <f t="shared" si="0"/>
        <v>10</v>
      </c>
      <c r="U2" s="3" t="s">
        <v>2</v>
      </c>
      <c r="V2" s="3" t="s">
        <v>8</v>
      </c>
      <c r="AA2" s="12"/>
      <c r="AB2" s="13"/>
      <c r="AC2" s="13"/>
      <c r="AD2" s="13"/>
      <c r="AE2" s="13"/>
      <c r="AF2" s="14"/>
      <c r="AG2" s="13"/>
      <c r="AH2" s="13"/>
      <c r="AI2" s="15" t="s">
        <v>9</v>
      </c>
      <c r="AJ2" s="16"/>
      <c r="AK2" s="15" t="s">
        <v>10</v>
      </c>
      <c r="AL2" s="15" t="s">
        <v>11</v>
      </c>
      <c r="AM2" s="13"/>
      <c r="AN2" s="13"/>
      <c r="AO2" s="15" t="s">
        <v>12</v>
      </c>
      <c r="AP2" s="15" t="s">
        <v>12</v>
      </c>
      <c r="AQ2" s="17">
        <f>MAX(AQ4:AQ288)</f>
        <v>1.75</v>
      </c>
      <c r="AR2" s="17">
        <f>MIN(AQ4:AQ288)</f>
        <v>-0.9</v>
      </c>
      <c r="AS2" s="18">
        <f>AVERAGE(AQ4:AQ288)/_xlfn.STDEV.S(AQ4:AQ288)*10</f>
        <v>3.5016224830448568</v>
      </c>
      <c r="AT2" s="15" t="s">
        <v>13</v>
      </c>
      <c r="AU2" s="19" t="s">
        <v>13</v>
      </c>
    </row>
    <row r="3" spans="1:56" ht="13.8" customHeight="1" thickBot="1" x14ac:dyDescent="0.3">
      <c r="A3" s="20">
        <v>0.01</v>
      </c>
      <c r="B3" s="21">
        <f>$A3*B$2</f>
        <v>50</v>
      </c>
      <c r="C3" s="22">
        <v>2500</v>
      </c>
      <c r="D3" s="23">
        <f>TRUNC(C3/B3,0)</f>
        <v>50</v>
      </c>
      <c r="E3" s="24">
        <f>0.6^D3</f>
        <v>8.0828127746476311E-12</v>
      </c>
      <c r="H3" s="1">
        <v>0</v>
      </c>
      <c r="J3" s="6">
        <f>$H$1^J2</f>
        <v>0.4</v>
      </c>
      <c r="K3" s="6">
        <f t="shared" ref="K3:S3" si="1">$H$1^K2</f>
        <v>0.16000000000000003</v>
      </c>
      <c r="L3" s="6">
        <f t="shared" si="1"/>
        <v>6.4000000000000015E-2</v>
      </c>
      <c r="M3" s="6">
        <f t="shared" si="1"/>
        <v>2.5600000000000012E-2</v>
      </c>
      <c r="N3" s="6">
        <f t="shared" si="1"/>
        <v>1.0240000000000006E-2</v>
      </c>
      <c r="O3" s="6">
        <f t="shared" si="1"/>
        <v>4.0960000000000024E-3</v>
      </c>
      <c r="P3" s="6">
        <f t="shared" si="1"/>
        <v>1.6384000000000012E-3</v>
      </c>
      <c r="Q3" s="6">
        <f t="shared" si="1"/>
        <v>6.5536000000000056E-4</v>
      </c>
      <c r="R3" s="6">
        <f t="shared" si="1"/>
        <v>2.6214400000000023E-4</v>
      </c>
      <c r="S3" s="6">
        <f t="shared" si="1"/>
        <v>1.0485760000000011E-4</v>
      </c>
      <c r="U3" s="1">
        <v>0</v>
      </c>
      <c r="V3" s="1">
        <v>1</v>
      </c>
      <c r="W3" s="1">
        <v>0.6</v>
      </c>
      <c r="AA3" s="25" t="s">
        <v>14</v>
      </c>
      <c r="AB3" s="26" t="s">
        <v>15</v>
      </c>
      <c r="AC3" s="26" t="s">
        <v>16</v>
      </c>
      <c r="AD3" s="26" t="s">
        <v>17</v>
      </c>
      <c r="AE3" s="26" t="s">
        <v>18</v>
      </c>
      <c r="AF3" s="27" t="s">
        <v>19</v>
      </c>
      <c r="AG3" s="26" t="s">
        <v>20</v>
      </c>
      <c r="AH3" s="26" t="s">
        <v>21</v>
      </c>
      <c r="AI3" s="26" t="s">
        <v>22</v>
      </c>
      <c r="AJ3" s="28" t="s">
        <v>23</v>
      </c>
      <c r="AK3" s="26" t="s">
        <v>24</v>
      </c>
      <c r="AL3" s="26" t="s">
        <v>25</v>
      </c>
      <c r="AM3" s="26" t="s">
        <v>26</v>
      </c>
      <c r="AN3" s="26" t="s">
        <v>27</v>
      </c>
      <c r="AO3" s="26" t="s">
        <v>22</v>
      </c>
      <c r="AP3" s="26" t="s">
        <v>22</v>
      </c>
      <c r="AQ3" s="29" t="s">
        <v>28</v>
      </c>
      <c r="AR3" s="30" t="s">
        <v>29</v>
      </c>
      <c r="AS3" s="31" t="s">
        <v>30</v>
      </c>
      <c r="AT3" s="26" t="s">
        <v>29</v>
      </c>
      <c r="AU3" s="31" t="s">
        <v>31</v>
      </c>
      <c r="AX3" s="32" t="s">
        <v>32</v>
      </c>
      <c r="AY3" s="33" t="s">
        <v>33</v>
      </c>
      <c r="AZ3" s="34" t="s">
        <v>34</v>
      </c>
    </row>
    <row r="4" spans="1:56" ht="19.95" customHeight="1" thickBot="1" x14ac:dyDescent="0.3">
      <c r="A4" s="20">
        <v>0.1</v>
      </c>
      <c r="B4" s="21">
        <f>$A4*B$2</f>
        <v>500</v>
      </c>
      <c r="C4" s="22">
        <v>2500</v>
      </c>
      <c r="D4" s="23">
        <f>TRUNC(C4/B4,0)</f>
        <v>5</v>
      </c>
      <c r="E4" s="24">
        <f>0.6^D4</f>
        <v>7.7759999999999996E-2</v>
      </c>
      <c r="H4" s="1" t="e">
        <f>#REF!+1</f>
        <v>#REF!</v>
      </c>
      <c r="I4" s="6" t="e">
        <f t="shared" ref="I4:I9" si="2">$H$2^H4</f>
        <v>#REF!</v>
      </c>
      <c r="U4" s="1">
        <v>2</v>
      </c>
      <c r="V4" s="1">
        <v>0</v>
      </c>
      <c r="W4" s="1">
        <f>0.4*0.4</f>
        <v>0.16000000000000003</v>
      </c>
      <c r="Z4" s="5">
        <v>1</v>
      </c>
      <c r="AA4" s="35">
        <v>45693</v>
      </c>
      <c r="AB4" s="36" t="s">
        <v>35</v>
      </c>
      <c r="AC4" s="36" t="s">
        <v>34</v>
      </c>
      <c r="AD4" s="37">
        <v>500</v>
      </c>
      <c r="AE4" s="36">
        <v>380</v>
      </c>
      <c r="AF4" s="38">
        <v>0.44</v>
      </c>
      <c r="AG4" s="39">
        <v>45695</v>
      </c>
      <c r="AH4" s="36" t="s">
        <v>36</v>
      </c>
      <c r="AI4" s="36">
        <v>6.45</v>
      </c>
      <c r="AJ4" s="40">
        <v>4</v>
      </c>
      <c r="AK4" s="41">
        <f t="shared" ref="AK4:AK67" si="3">IF(AH4="C",-(AI4-AJ4)/AF4,-(AI4-AJ4)/AF4)</f>
        <v>-5.5681818181818183</v>
      </c>
      <c r="AL4" s="42">
        <f t="shared" ref="AL4:AL67" si="4">AI4-AJ4</f>
        <v>2.4500000000000002</v>
      </c>
      <c r="AM4" s="43">
        <f t="shared" ref="AM4:AM67" si="5">TRUNC(AD4/((AL4)*100),0)</f>
        <v>2</v>
      </c>
      <c r="AN4" s="37">
        <f t="shared" ref="AN4:AN67" si="6">AM4*AI4*100</f>
        <v>1290</v>
      </c>
      <c r="AO4" s="44">
        <v>6.2</v>
      </c>
      <c r="AP4" s="36"/>
      <c r="AQ4" s="45">
        <f>(AVERAGE(AO4:AP4)-AI4)/AL4</f>
        <v>-0.1020408163265306</v>
      </c>
      <c r="AR4" s="46">
        <f>(AVERAGE(AO4:AP4)-AI4)*100*AM4</f>
        <v>-50</v>
      </c>
      <c r="AS4" s="47" t="s">
        <v>37</v>
      </c>
      <c r="AT4" s="48">
        <f>AR4</f>
        <v>-50</v>
      </c>
      <c r="AU4" s="49">
        <f>AL4*AM4*100</f>
        <v>490.00000000000006</v>
      </c>
      <c r="AX4" s="50">
        <f>IF(AR4&gt;1,1,0)</f>
        <v>0</v>
      </c>
      <c r="AY4" s="1" t="str">
        <f>IF(AC4=$AY$3,AR4,"")</f>
        <v/>
      </c>
      <c r="AZ4" s="51">
        <f>IF(AC4=$AZ$3,AR4,"")</f>
        <v>-50</v>
      </c>
      <c r="BC4" s="2" t="s">
        <v>33</v>
      </c>
      <c r="BD4" s="2"/>
    </row>
    <row r="5" spans="1:56" ht="19.95" customHeight="1" x14ac:dyDescent="0.25">
      <c r="H5" s="1" t="e">
        <f>#REF!+1</f>
        <v>#REF!</v>
      </c>
      <c r="I5" s="6" t="e">
        <f t="shared" si="2"/>
        <v>#REF!</v>
      </c>
      <c r="Z5" s="5">
        <f>Z4+1</f>
        <v>2</v>
      </c>
      <c r="AA5" s="52">
        <v>45694</v>
      </c>
      <c r="AB5" s="53" t="s">
        <v>38</v>
      </c>
      <c r="AC5" s="53" t="s">
        <v>33</v>
      </c>
      <c r="AD5" s="54">
        <v>500</v>
      </c>
      <c r="AE5" s="55">
        <v>32.5</v>
      </c>
      <c r="AF5" s="56">
        <v>0.51</v>
      </c>
      <c r="AG5" s="57">
        <v>45695</v>
      </c>
      <c r="AH5" s="53" t="s">
        <v>39</v>
      </c>
      <c r="AI5" s="55">
        <v>0.91</v>
      </c>
      <c r="AJ5" s="58">
        <v>0.3</v>
      </c>
      <c r="AK5" s="59">
        <f t="shared" si="3"/>
        <v>-1.1960784313725492</v>
      </c>
      <c r="AL5" s="60">
        <f t="shared" si="4"/>
        <v>0.6100000000000001</v>
      </c>
      <c r="AM5" s="61">
        <f t="shared" si="5"/>
        <v>8</v>
      </c>
      <c r="AN5" s="54">
        <f t="shared" si="6"/>
        <v>728</v>
      </c>
      <c r="AO5" s="62">
        <v>1.2</v>
      </c>
      <c r="AP5" s="55"/>
      <c r="AQ5" s="63">
        <f>(AVERAGE(AO5:AP5)-AI5)/AL5</f>
        <v>0.47540983606557358</v>
      </c>
      <c r="AR5" s="64">
        <f>(AVERAGE(AO5:AP5)-AI5)*100*AM5</f>
        <v>231.99999999999994</v>
      </c>
      <c r="AS5" s="65" t="s">
        <v>40</v>
      </c>
      <c r="AT5" s="66">
        <f>AR5+AT4</f>
        <v>181.99999999999994</v>
      </c>
      <c r="AU5" s="67">
        <f t="shared" ref="AU5:AU68" si="7">AL5*AM5*100</f>
        <v>488.00000000000006</v>
      </c>
      <c r="AV5" s="68" t="s">
        <v>41</v>
      </c>
      <c r="AW5" s="69">
        <f>SUMIF(AR:AR,"&gt;0",AR:AR)</f>
        <v>26015.5</v>
      </c>
      <c r="AX5" s="50">
        <f t="shared" ref="AX5:AX68" si="8">IF(AR5&gt;1,1,0)</f>
        <v>1</v>
      </c>
      <c r="AY5" s="1">
        <f t="shared" ref="AY5:AY68" si="9">IF(AC5=$AY$3,AR5,"")</f>
        <v>231.99999999999994</v>
      </c>
      <c r="AZ5" s="51" t="str">
        <f t="shared" ref="AZ5:AZ68" si="10">IF(AC5=$AZ$3,AR5,"")</f>
        <v/>
      </c>
      <c r="BA5" s="1" t="s">
        <v>33</v>
      </c>
      <c r="BB5" s="1">
        <f>SUMIF(AC:AC,BA5,AX:AX)</f>
        <v>97</v>
      </c>
      <c r="BC5" s="32" t="s">
        <v>42</v>
      </c>
      <c r="BD5" s="70">
        <f>BB5/BB6</f>
        <v>0.57396449704142016</v>
      </c>
    </row>
    <row r="6" spans="1:56" ht="19.95" customHeight="1" x14ac:dyDescent="0.25">
      <c r="H6" s="1" t="e">
        <f t="shared" ref="H6:H9" si="11">H5+1</f>
        <v>#REF!</v>
      </c>
      <c r="I6" s="6" t="e">
        <f t="shared" si="2"/>
        <v>#REF!</v>
      </c>
      <c r="Z6" s="5">
        <f t="shared" ref="Z6:Z69" si="12">Z5+1</f>
        <v>3</v>
      </c>
      <c r="AA6" s="52">
        <v>45694</v>
      </c>
      <c r="AB6" s="53" t="s">
        <v>43</v>
      </c>
      <c r="AC6" s="55" t="s">
        <v>34</v>
      </c>
      <c r="AD6" s="54">
        <v>500</v>
      </c>
      <c r="AE6" s="55">
        <v>109</v>
      </c>
      <c r="AF6" s="56">
        <v>0.44</v>
      </c>
      <c r="AG6" s="57">
        <v>45695</v>
      </c>
      <c r="AH6" s="55" t="s">
        <v>36</v>
      </c>
      <c r="AI6" s="55">
        <v>0.8</v>
      </c>
      <c r="AJ6" s="58">
        <v>0</v>
      </c>
      <c r="AK6" s="59">
        <f t="shared" si="3"/>
        <v>-1.8181818181818183</v>
      </c>
      <c r="AL6" s="60">
        <f t="shared" si="4"/>
        <v>0.8</v>
      </c>
      <c r="AM6" s="61">
        <f t="shared" si="5"/>
        <v>6</v>
      </c>
      <c r="AN6" s="54">
        <f t="shared" si="6"/>
        <v>480.00000000000006</v>
      </c>
      <c r="AO6" s="62">
        <v>0.75</v>
      </c>
      <c r="AP6" s="55"/>
      <c r="AQ6" s="63">
        <f>(AVERAGE(AO6:AP6)-AI6)/AL6</f>
        <v>-6.2500000000000056E-2</v>
      </c>
      <c r="AR6" s="64">
        <f>(AVERAGE(AO6:AP6)-AI6)*100*AM6</f>
        <v>-30.000000000000028</v>
      </c>
      <c r="AS6" s="65" t="s">
        <v>44</v>
      </c>
      <c r="AT6" s="66">
        <f>AR6+AT5</f>
        <v>151.99999999999991</v>
      </c>
      <c r="AU6" s="67">
        <f t="shared" si="7"/>
        <v>480.00000000000006</v>
      </c>
      <c r="AV6" s="71" t="s">
        <v>8</v>
      </c>
      <c r="AW6" s="72">
        <f>SUMIF(AR:AR,"&lt;0",AR:AR)</f>
        <v>-9132.9</v>
      </c>
      <c r="AX6" s="50">
        <f t="shared" si="8"/>
        <v>0</v>
      </c>
      <c r="AY6" s="1" t="str">
        <f t="shared" si="9"/>
        <v/>
      </c>
      <c r="AZ6" s="51">
        <f t="shared" si="10"/>
        <v>-30.000000000000028</v>
      </c>
      <c r="BA6" s="1" t="s">
        <v>33</v>
      </c>
      <c r="BB6" s="1">
        <f>COUNTIF(AC:AC,BA6)</f>
        <v>169</v>
      </c>
      <c r="BC6" s="73" t="s">
        <v>45</v>
      </c>
      <c r="BD6" s="74">
        <f>(BD7/BB5)/-(BB7/(BB6-BB5))</f>
        <v>1.7506905655511291</v>
      </c>
    </row>
    <row r="7" spans="1:56" ht="19.95" customHeight="1" x14ac:dyDescent="0.25">
      <c r="H7" s="1" t="e">
        <f t="shared" si="11"/>
        <v>#REF!</v>
      </c>
      <c r="I7" s="6" t="e">
        <f t="shared" si="2"/>
        <v>#REF!</v>
      </c>
      <c r="Z7" s="5">
        <f t="shared" si="12"/>
        <v>4</v>
      </c>
      <c r="AA7" s="52">
        <v>45700</v>
      </c>
      <c r="AB7" s="55" t="s">
        <v>46</v>
      </c>
      <c r="AC7" s="55" t="s">
        <v>33</v>
      </c>
      <c r="AD7" s="54">
        <v>500</v>
      </c>
      <c r="AE7" s="55">
        <v>63</v>
      </c>
      <c r="AF7" s="56">
        <v>0.48</v>
      </c>
      <c r="AG7" s="57">
        <v>45702</v>
      </c>
      <c r="AH7" s="55" t="s">
        <v>39</v>
      </c>
      <c r="AI7" s="55">
        <v>1.23</v>
      </c>
      <c r="AJ7" s="58">
        <v>0.23</v>
      </c>
      <c r="AK7" s="59">
        <f t="shared" si="3"/>
        <v>-2.0833333333333335</v>
      </c>
      <c r="AL7" s="60">
        <f t="shared" si="4"/>
        <v>1</v>
      </c>
      <c r="AM7" s="61">
        <f t="shared" si="5"/>
        <v>5</v>
      </c>
      <c r="AN7" s="54">
        <f t="shared" si="6"/>
        <v>615</v>
      </c>
      <c r="AO7" s="62">
        <v>1.4</v>
      </c>
      <c r="AP7" s="55"/>
      <c r="AQ7" s="63">
        <f t="shared" ref="AQ7:AQ70" si="13">(AVERAGE(AO7:AP7)-AI7)/AL7</f>
        <v>0.16999999999999993</v>
      </c>
      <c r="AR7" s="64">
        <f t="shared" ref="AR7:AR70" si="14">(AVERAGE(AO7:AP7)-AI7)*100*AM7</f>
        <v>84.999999999999972</v>
      </c>
      <c r="AS7" s="67" t="s">
        <v>47</v>
      </c>
      <c r="AT7" s="66">
        <f t="shared" ref="AT7:AT70" si="15">AR7+AT6</f>
        <v>236.99999999999989</v>
      </c>
      <c r="AU7" s="67">
        <f t="shared" si="7"/>
        <v>500</v>
      </c>
      <c r="AV7" s="71" t="s">
        <v>48</v>
      </c>
      <c r="AW7" s="72">
        <f>AW6+AW5</f>
        <v>16882.599999999999</v>
      </c>
      <c r="AX7" s="50">
        <f t="shared" si="8"/>
        <v>1</v>
      </c>
      <c r="AY7" s="1">
        <f t="shared" si="9"/>
        <v>84.999999999999972</v>
      </c>
      <c r="AZ7" s="51" t="str">
        <f t="shared" si="10"/>
        <v/>
      </c>
      <c r="BA7" s="1" t="s">
        <v>33</v>
      </c>
      <c r="BB7" s="72">
        <f>SUMIF(AY:AY,"&lt;0",AY:AY)</f>
        <v>-6835.5</v>
      </c>
      <c r="BC7" s="73" t="s">
        <v>49</v>
      </c>
      <c r="BD7" s="75">
        <f>AW13-BB7</f>
        <v>16122</v>
      </c>
    </row>
    <row r="8" spans="1:56" ht="19.95" customHeight="1" thickBot="1" x14ac:dyDescent="0.3">
      <c r="H8" s="1" t="e">
        <f t="shared" si="11"/>
        <v>#REF!</v>
      </c>
      <c r="I8" s="6" t="e">
        <f t="shared" si="2"/>
        <v>#REF!</v>
      </c>
      <c r="Z8" s="5">
        <f t="shared" si="12"/>
        <v>5</v>
      </c>
      <c r="AA8" s="52">
        <v>45700</v>
      </c>
      <c r="AB8" s="55" t="s">
        <v>35</v>
      </c>
      <c r="AC8" s="55" t="s">
        <v>33</v>
      </c>
      <c r="AD8" s="54">
        <v>500</v>
      </c>
      <c r="AE8" s="55">
        <v>340</v>
      </c>
      <c r="AF8" s="56">
        <v>0.41</v>
      </c>
      <c r="AG8" s="57">
        <v>45702</v>
      </c>
      <c r="AH8" s="55" t="s">
        <v>39</v>
      </c>
      <c r="AI8" s="55">
        <v>5.77</v>
      </c>
      <c r="AJ8" s="58">
        <v>2.77</v>
      </c>
      <c r="AK8" s="59">
        <f t="shared" si="3"/>
        <v>-7.3170731707317067</v>
      </c>
      <c r="AL8" s="60">
        <f t="shared" si="4"/>
        <v>2.9999999999999996</v>
      </c>
      <c r="AM8" s="61">
        <f t="shared" si="5"/>
        <v>1</v>
      </c>
      <c r="AN8" s="54">
        <f t="shared" si="6"/>
        <v>577</v>
      </c>
      <c r="AO8" s="62">
        <v>5.8</v>
      </c>
      <c r="AP8" s="55"/>
      <c r="AQ8" s="63">
        <f t="shared" si="13"/>
        <v>1.0000000000000085E-2</v>
      </c>
      <c r="AR8" s="64">
        <f t="shared" si="14"/>
        <v>3.0000000000000249</v>
      </c>
      <c r="AS8" s="67" t="s">
        <v>50</v>
      </c>
      <c r="AT8" s="66">
        <f t="shared" si="15"/>
        <v>239.99999999999991</v>
      </c>
      <c r="AU8" s="67">
        <f t="shared" si="7"/>
        <v>299.99999999999994</v>
      </c>
      <c r="AV8" s="71" t="s">
        <v>51</v>
      </c>
      <c r="AW8" s="76">
        <f>COUNTIF(AR:AR,"&gt;0")</f>
        <v>172</v>
      </c>
      <c r="AX8" s="50">
        <f t="shared" si="8"/>
        <v>1</v>
      </c>
      <c r="AY8" s="1">
        <f t="shared" si="9"/>
        <v>3.0000000000000249</v>
      </c>
      <c r="AZ8" s="51" t="str">
        <f t="shared" si="10"/>
        <v/>
      </c>
      <c r="BB8" s="77"/>
      <c r="BC8" s="78" t="s">
        <v>52</v>
      </c>
      <c r="BD8" s="79">
        <f>BB7</f>
        <v>-6835.5</v>
      </c>
    </row>
    <row r="9" spans="1:56" ht="19.95" customHeight="1" thickBot="1" x14ac:dyDescent="0.3">
      <c r="H9" s="1" t="e">
        <f t="shared" si="11"/>
        <v>#REF!</v>
      </c>
      <c r="I9" s="6" t="e">
        <f t="shared" si="2"/>
        <v>#REF!</v>
      </c>
      <c r="Z9" s="5">
        <f t="shared" si="12"/>
        <v>6</v>
      </c>
      <c r="AA9" s="52">
        <v>45700</v>
      </c>
      <c r="AB9" s="55" t="s">
        <v>53</v>
      </c>
      <c r="AC9" s="55" t="s">
        <v>34</v>
      </c>
      <c r="AD9" s="54">
        <v>500</v>
      </c>
      <c r="AE9" s="55">
        <v>68</v>
      </c>
      <c r="AF9" s="56">
        <v>0.43</v>
      </c>
      <c r="AG9" s="57">
        <v>45702</v>
      </c>
      <c r="AH9" s="55" t="s">
        <v>39</v>
      </c>
      <c r="AI9" s="55">
        <v>0.31</v>
      </c>
      <c r="AJ9" s="58">
        <v>0</v>
      </c>
      <c r="AK9" s="59">
        <f t="shared" si="3"/>
        <v>-0.72093023255813959</v>
      </c>
      <c r="AL9" s="60">
        <f t="shared" si="4"/>
        <v>0.31</v>
      </c>
      <c r="AM9" s="61">
        <f t="shared" si="5"/>
        <v>16</v>
      </c>
      <c r="AN9" s="54">
        <f t="shared" si="6"/>
        <v>496</v>
      </c>
      <c r="AO9" s="62">
        <v>0.45</v>
      </c>
      <c r="AP9" s="55"/>
      <c r="AQ9" s="63">
        <f t="shared" si="13"/>
        <v>0.45161290322580649</v>
      </c>
      <c r="AR9" s="64">
        <f t="shared" si="14"/>
        <v>224.00000000000003</v>
      </c>
      <c r="AS9" s="67" t="s">
        <v>54</v>
      </c>
      <c r="AT9" s="66">
        <f t="shared" si="15"/>
        <v>463.99999999999994</v>
      </c>
      <c r="AU9" s="67">
        <f t="shared" si="7"/>
        <v>496</v>
      </c>
      <c r="AV9" s="71" t="s">
        <v>55</v>
      </c>
      <c r="AW9" s="76">
        <f>COUNTIF(AR:AR,"&lt;=0")</f>
        <v>110</v>
      </c>
      <c r="AX9" s="50">
        <f t="shared" si="8"/>
        <v>1</v>
      </c>
      <c r="AY9" s="1" t="str">
        <f t="shared" si="9"/>
        <v/>
      </c>
      <c r="AZ9" s="51">
        <f t="shared" si="10"/>
        <v>224.00000000000003</v>
      </c>
      <c r="BC9" s="2" t="s">
        <v>34</v>
      </c>
      <c r="BD9" s="2"/>
    </row>
    <row r="10" spans="1:56" ht="19.95" customHeight="1" x14ac:dyDescent="0.25">
      <c r="Z10" s="5">
        <f t="shared" si="12"/>
        <v>7</v>
      </c>
      <c r="AA10" s="52">
        <v>45700</v>
      </c>
      <c r="AB10" s="55" t="s">
        <v>56</v>
      </c>
      <c r="AC10" s="55" t="s">
        <v>34</v>
      </c>
      <c r="AD10" s="54">
        <v>500</v>
      </c>
      <c r="AE10" s="55">
        <v>117</v>
      </c>
      <c r="AF10" s="56">
        <v>0.42</v>
      </c>
      <c r="AG10" s="57">
        <v>45702</v>
      </c>
      <c r="AH10" s="55" t="s">
        <v>39</v>
      </c>
      <c r="AI10" s="55">
        <v>2.21</v>
      </c>
      <c r="AJ10" s="58">
        <v>0.5</v>
      </c>
      <c r="AK10" s="59">
        <f t="shared" si="3"/>
        <v>-4.0714285714285712</v>
      </c>
      <c r="AL10" s="60">
        <f t="shared" si="4"/>
        <v>1.71</v>
      </c>
      <c r="AM10" s="61">
        <f t="shared" si="5"/>
        <v>2</v>
      </c>
      <c r="AN10" s="54">
        <f t="shared" si="6"/>
        <v>442</v>
      </c>
      <c r="AO10" s="62">
        <v>2.12</v>
      </c>
      <c r="AP10" s="55"/>
      <c r="AQ10" s="63">
        <f t="shared" si="13"/>
        <v>-5.2631578947368342E-2</v>
      </c>
      <c r="AR10" s="64">
        <f t="shared" si="14"/>
        <v>-17.999999999999972</v>
      </c>
      <c r="AS10" s="67" t="s">
        <v>57</v>
      </c>
      <c r="AT10" s="66">
        <f t="shared" si="15"/>
        <v>446</v>
      </c>
      <c r="AU10" s="67">
        <f t="shared" si="7"/>
        <v>342</v>
      </c>
      <c r="AV10" s="71" t="s">
        <v>58</v>
      </c>
      <c r="AW10" s="80">
        <f>AW8/(AW9+AW8)</f>
        <v>0.60992907801418439</v>
      </c>
      <c r="AX10" s="50">
        <f t="shared" si="8"/>
        <v>0</v>
      </c>
      <c r="AY10" s="1" t="str">
        <f t="shared" si="9"/>
        <v/>
      </c>
      <c r="AZ10" s="51">
        <f t="shared" si="10"/>
        <v>-17.999999999999972</v>
      </c>
      <c r="BA10" s="1" t="s">
        <v>34</v>
      </c>
      <c r="BB10" s="1">
        <f>SUMIF(AC:AC,BA10,AX:AX)</f>
        <v>75</v>
      </c>
      <c r="BC10" s="32" t="s">
        <v>42</v>
      </c>
      <c r="BD10" s="70">
        <f>BB10/BB11</f>
        <v>0.6696428571428571</v>
      </c>
    </row>
    <row r="11" spans="1:56" ht="19.95" customHeight="1" x14ac:dyDescent="0.25">
      <c r="Z11" s="5">
        <f t="shared" si="12"/>
        <v>8</v>
      </c>
      <c r="AA11" s="52">
        <v>45701</v>
      </c>
      <c r="AB11" s="55" t="s">
        <v>59</v>
      </c>
      <c r="AC11" s="55" t="s">
        <v>33</v>
      </c>
      <c r="AD11" s="54">
        <v>500</v>
      </c>
      <c r="AE11" s="55">
        <v>24</v>
      </c>
      <c r="AF11" s="56">
        <v>0.496</v>
      </c>
      <c r="AG11" s="57">
        <v>45702</v>
      </c>
      <c r="AH11" s="55" t="s">
        <v>39</v>
      </c>
      <c r="AI11" s="55">
        <v>0.54</v>
      </c>
      <c r="AJ11" s="58">
        <v>0</v>
      </c>
      <c r="AK11" s="59">
        <f t="shared" si="3"/>
        <v>-1.088709677419355</v>
      </c>
      <c r="AL11" s="60">
        <f t="shared" si="4"/>
        <v>0.54</v>
      </c>
      <c r="AM11" s="61">
        <f t="shared" si="5"/>
        <v>9</v>
      </c>
      <c r="AN11" s="54">
        <f t="shared" si="6"/>
        <v>486.00000000000006</v>
      </c>
      <c r="AO11" s="62">
        <v>1.03</v>
      </c>
      <c r="AP11" s="55"/>
      <c r="AQ11" s="63">
        <f t="shared" si="13"/>
        <v>0.90740740740740733</v>
      </c>
      <c r="AR11" s="64">
        <f t="shared" si="14"/>
        <v>441</v>
      </c>
      <c r="AS11" s="67"/>
      <c r="AT11" s="66">
        <f t="shared" si="15"/>
        <v>887</v>
      </c>
      <c r="AU11" s="67">
        <f t="shared" si="7"/>
        <v>486.00000000000006</v>
      </c>
      <c r="AV11" s="71" t="s">
        <v>60</v>
      </c>
      <c r="AW11" s="81">
        <f>(AW5/AW8)/-(AW6/AW9)</f>
        <v>1.8217455318071876</v>
      </c>
      <c r="AX11" s="50">
        <f t="shared" si="8"/>
        <v>1</v>
      </c>
      <c r="AY11" s="1">
        <f t="shared" si="9"/>
        <v>441</v>
      </c>
      <c r="AZ11" s="51" t="str">
        <f t="shared" si="10"/>
        <v/>
      </c>
      <c r="BA11" s="1" t="s">
        <v>34</v>
      </c>
      <c r="BB11" s="1">
        <f>COUNTIF(AC:AC,BA11)</f>
        <v>112</v>
      </c>
      <c r="BC11" s="73" t="s">
        <v>45</v>
      </c>
      <c r="BD11" s="74">
        <f>(BD12/BB10)/-(BB13/(BB11-BB10))</f>
        <v>2.1253182378982509</v>
      </c>
    </row>
    <row r="12" spans="1:56" ht="19.95" customHeight="1" thickBot="1" x14ac:dyDescent="0.3">
      <c r="Z12" s="5">
        <f t="shared" si="12"/>
        <v>9</v>
      </c>
      <c r="AA12" s="52">
        <v>45701</v>
      </c>
      <c r="AB12" s="55" t="s">
        <v>61</v>
      </c>
      <c r="AC12" s="55" t="s">
        <v>33</v>
      </c>
      <c r="AD12" s="54">
        <v>500</v>
      </c>
      <c r="AE12" s="55">
        <v>66</v>
      </c>
      <c r="AF12" s="56">
        <v>0.47299999999999998</v>
      </c>
      <c r="AG12" s="57">
        <v>45702</v>
      </c>
      <c r="AH12" s="55" t="s">
        <v>39</v>
      </c>
      <c r="AI12" s="55">
        <v>1.65</v>
      </c>
      <c r="AJ12" s="58">
        <v>0</v>
      </c>
      <c r="AK12" s="59">
        <f t="shared" si="3"/>
        <v>-3.4883720930232558</v>
      </c>
      <c r="AL12" s="60">
        <f t="shared" si="4"/>
        <v>1.65</v>
      </c>
      <c r="AM12" s="61">
        <f t="shared" si="5"/>
        <v>3</v>
      </c>
      <c r="AN12" s="54">
        <f t="shared" si="6"/>
        <v>494.99999999999994</v>
      </c>
      <c r="AO12" s="62">
        <v>0.65</v>
      </c>
      <c r="AP12" s="55"/>
      <c r="AQ12" s="63">
        <f t="shared" si="13"/>
        <v>-0.60606060606060608</v>
      </c>
      <c r="AR12" s="64">
        <f t="shared" si="14"/>
        <v>-299.99999999999994</v>
      </c>
      <c r="AS12" s="67" t="s">
        <v>62</v>
      </c>
      <c r="AT12" s="66">
        <f t="shared" si="15"/>
        <v>587</v>
      </c>
      <c r="AU12" s="67">
        <f t="shared" si="7"/>
        <v>494.99999999999994</v>
      </c>
      <c r="AV12" s="82" t="s">
        <v>28</v>
      </c>
      <c r="AW12" s="83">
        <f>AW7/(SUM(AU:AU))</f>
        <v>0.13806622559883544</v>
      </c>
      <c r="AX12" s="50">
        <f t="shared" si="8"/>
        <v>0</v>
      </c>
      <c r="AY12" s="1">
        <f t="shared" si="9"/>
        <v>-299.99999999999994</v>
      </c>
      <c r="AZ12" s="51" t="str">
        <f t="shared" si="10"/>
        <v/>
      </c>
      <c r="BA12" s="1" t="s">
        <v>34</v>
      </c>
      <c r="BB12" s="77">
        <f>SUMIF(AC:AC,BA12,AR:AR)</f>
        <v>7597</v>
      </c>
      <c r="BC12" s="73" t="s">
        <v>49</v>
      </c>
      <c r="BD12" s="75">
        <f>AW14-BB13</f>
        <v>9893.5</v>
      </c>
    </row>
    <row r="13" spans="1:56" ht="19.95" customHeight="1" thickBot="1" x14ac:dyDescent="0.3">
      <c r="Z13" s="5">
        <f t="shared" si="12"/>
        <v>10</v>
      </c>
      <c r="AA13" s="52">
        <v>45701</v>
      </c>
      <c r="AB13" s="55" t="s">
        <v>46</v>
      </c>
      <c r="AC13" s="55" t="s">
        <v>33</v>
      </c>
      <c r="AD13" s="54">
        <v>500</v>
      </c>
      <c r="AE13" s="55">
        <v>65</v>
      </c>
      <c r="AF13" s="56">
        <v>0.53400000000000003</v>
      </c>
      <c r="AG13" s="57">
        <v>45702</v>
      </c>
      <c r="AH13" s="55" t="s">
        <v>39</v>
      </c>
      <c r="AI13" s="55">
        <v>0.47</v>
      </c>
      <c r="AJ13" s="58">
        <v>0</v>
      </c>
      <c r="AK13" s="59">
        <f t="shared" si="3"/>
        <v>-0.88014981273408233</v>
      </c>
      <c r="AL13" s="60">
        <f t="shared" si="4"/>
        <v>0.47</v>
      </c>
      <c r="AM13" s="61">
        <f t="shared" si="5"/>
        <v>10</v>
      </c>
      <c r="AN13" s="54">
        <f t="shared" si="6"/>
        <v>469.99999999999994</v>
      </c>
      <c r="AO13" s="62">
        <v>0.9</v>
      </c>
      <c r="AP13" s="55">
        <v>0.7</v>
      </c>
      <c r="AQ13" s="63">
        <f t="shared" si="13"/>
        <v>0.70212765957446832</v>
      </c>
      <c r="AR13" s="64">
        <f t="shared" si="14"/>
        <v>330.00000000000006</v>
      </c>
      <c r="AS13" s="67" t="s">
        <v>63</v>
      </c>
      <c r="AT13" s="66">
        <f t="shared" si="15"/>
        <v>917</v>
      </c>
      <c r="AU13" s="67">
        <f t="shared" si="7"/>
        <v>469.99999999999994</v>
      </c>
      <c r="AV13" s="1" t="s">
        <v>33</v>
      </c>
      <c r="AW13" s="77">
        <f>SUMIF(AC:AC,AV13,AR:AR)</f>
        <v>9286.5</v>
      </c>
      <c r="AX13" s="50">
        <f t="shared" si="8"/>
        <v>1</v>
      </c>
      <c r="AY13" s="1">
        <f t="shared" si="9"/>
        <v>330.00000000000006</v>
      </c>
      <c r="AZ13" s="51" t="str">
        <f t="shared" si="10"/>
        <v/>
      </c>
      <c r="BA13" s="1" t="s">
        <v>34</v>
      </c>
      <c r="BB13" s="72">
        <f>SUMIF(AZ:AZ,"&lt;0",AZ:AZ)</f>
        <v>-2296.5</v>
      </c>
      <c r="BC13" s="78" t="s">
        <v>52</v>
      </c>
      <c r="BD13" s="79">
        <f>BB13</f>
        <v>-2296.5</v>
      </c>
    </row>
    <row r="14" spans="1:56" ht="19.95" customHeight="1" x14ac:dyDescent="0.25">
      <c r="Z14" s="5">
        <f t="shared" si="12"/>
        <v>11</v>
      </c>
      <c r="AA14" s="52">
        <v>45701</v>
      </c>
      <c r="AB14" s="55" t="s">
        <v>64</v>
      </c>
      <c r="AC14" s="55" t="s">
        <v>34</v>
      </c>
      <c r="AD14" s="54">
        <v>500</v>
      </c>
      <c r="AE14" s="55">
        <v>133</v>
      </c>
      <c r="AF14" s="56">
        <v>0.52400000000000002</v>
      </c>
      <c r="AG14" s="57">
        <v>45702</v>
      </c>
      <c r="AH14" s="55" t="s">
        <v>39</v>
      </c>
      <c r="AI14" s="55">
        <v>2.0299999999999998</v>
      </c>
      <c r="AJ14" s="58">
        <v>0.8</v>
      </c>
      <c r="AK14" s="59">
        <f t="shared" si="3"/>
        <v>-2.3473282442748085</v>
      </c>
      <c r="AL14" s="60">
        <f t="shared" si="4"/>
        <v>1.2299999999999998</v>
      </c>
      <c r="AM14" s="61">
        <f t="shared" si="5"/>
        <v>4</v>
      </c>
      <c r="AN14" s="54">
        <f t="shared" si="6"/>
        <v>811.99999999999989</v>
      </c>
      <c r="AO14" s="62">
        <v>2.5</v>
      </c>
      <c r="AP14" s="55">
        <v>2.65</v>
      </c>
      <c r="AQ14" s="63">
        <f t="shared" si="13"/>
        <v>0.44308943089430936</v>
      </c>
      <c r="AR14" s="64">
        <f t="shared" si="14"/>
        <v>218.00000000000014</v>
      </c>
      <c r="AS14" s="67" t="s">
        <v>65</v>
      </c>
      <c r="AT14" s="66">
        <f t="shared" si="15"/>
        <v>1135.0000000000002</v>
      </c>
      <c r="AU14" s="67">
        <f t="shared" si="7"/>
        <v>491.99999999999989</v>
      </c>
      <c r="AV14" s="1" t="s">
        <v>34</v>
      </c>
      <c r="AW14" s="84">
        <f>SUMIF(AC:AC,AV14,AR:AR)</f>
        <v>7597</v>
      </c>
      <c r="AX14" s="50">
        <f t="shared" si="8"/>
        <v>1</v>
      </c>
      <c r="AY14" s="1" t="str">
        <f t="shared" si="9"/>
        <v/>
      </c>
      <c r="AZ14" s="51">
        <f t="shared" si="10"/>
        <v>218.00000000000014</v>
      </c>
    </row>
    <row r="15" spans="1:56" ht="19.95" customHeight="1" x14ac:dyDescent="0.25">
      <c r="Z15" s="5">
        <f t="shared" si="12"/>
        <v>12</v>
      </c>
      <c r="AA15" s="52">
        <v>45701</v>
      </c>
      <c r="AB15" s="55" t="s">
        <v>66</v>
      </c>
      <c r="AC15" s="55" t="s">
        <v>34</v>
      </c>
      <c r="AD15" s="54">
        <v>500</v>
      </c>
      <c r="AE15" s="55">
        <v>94</v>
      </c>
      <c r="AF15" s="56">
        <v>0.51600000000000001</v>
      </c>
      <c r="AG15" s="57">
        <v>45702</v>
      </c>
      <c r="AH15" s="55" t="s">
        <v>39</v>
      </c>
      <c r="AI15" s="55">
        <v>1.25</v>
      </c>
      <c r="AJ15" s="58">
        <v>0.25</v>
      </c>
      <c r="AK15" s="59">
        <f t="shared" si="3"/>
        <v>-1.9379844961240309</v>
      </c>
      <c r="AL15" s="60">
        <f t="shared" si="4"/>
        <v>1</v>
      </c>
      <c r="AM15" s="61">
        <f t="shared" si="5"/>
        <v>5</v>
      </c>
      <c r="AN15" s="54">
        <f t="shared" si="6"/>
        <v>625</v>
      </c>
      <c r="AO15" s="62">
        <v>1.76</v>
      </c>
      <c r="AP15" s="55"/>
      <c r="AQ15" s="63">
        <f t="shared" si="13"/>
        <v>0.51</v>
      </c>
      <c r="AR15" s="64">
        <f t="shared" si="14"/>
        <v>255</v>
      </c>
      <c r="AS15" s="67"/>
      <c r="AT15" s="66">
        <f t="shared" si="15"/>
        <v>1390.0000000000002</v>
      </c>
      <c r="AU15" s="67">
        <f t="shared" si="7"/>
        <v>500</v>
      </c>
      <c r="AW15" s="21">
        <f>AW14+AW13</f>
        <v>16883.5</v>
      </c>
      <c r="AX15" s="50">
        <f t="shared" si="8"/>
        <v>1</v>
      </c>
      <c r="AY15" s="1" t="str">
        <f t="shared" si="9"/>
        <v/>
      </c>
      <c r="AZ15" s="51">
        <f t="shared" si="10"/>
        <v>255</v>
      </c>
      <c r="BB15" s="2" t="s">
        <v>67</v>
      </c>
      <c r="BC15" s="9">
        <f>BD13+BD12+BD8+BD7</f>
        <v>16883.5</v>
      </c>
      <c r="BD15" s="9">
        <f>AW7</f>
        <v>16882.599999999999</v>
      </c>
    </row>
    <row r="16" spans="1:56" ht="19.95" customHeight="1" x14ac:dyDescent="0.25">
      <c r="Z16" s="5">
        <f t="shared" si="12"/>
        <v>13</v>
      </c>
      <c r="AA16" s="52">
        <v>45701</v>
      </c>
      <c r="AB16" s="55" t="s">
        <v>68</v>
      </c>
      <c r="AC16" s="55" t="s">
        <v>34</v>
      </c>
      <c r="AD16" s="54">
        <v>500</v>
      </c>
      <c r="AE16" s="55">
        <v>28.5</v>
      </c>
      <c r="AF16" s="56">
        <v>0.57199999999999995</v>
      </c>
      <c r="AG16" s="57">
        <v>45702</v>
      </c>
      <c r="AH16" s="55" t="s">
        <v>39</v>
      </c>
      <c r="AI16" s="55">
        <v>0.27</v>
      </c>
      <c r="AJ16" s="58">
        <v>0</v>
      </c>
      <c r="AK16" s="59">
        <f t="shared" si="3"/>
        <v>-0.47202797202797209</v>
      </c>
      <c r="AL16" s="60">
        <f t="shared" si="4"/>
        <v>0.27</v>
      </c>
      <c r="AM16" s="61">
        <f t="shared" si="5"/>
        <v>18</v>
      </c>
      <c r="AN16" s="54">
        <f t="shared" si="6"/>
        <v>486.00000000000006</v>
      </c>
      <c r="AO16" s="62">
        <v>0.42</v>
      </c>
      <c r="AP16" s="55">
        <v>0.55000000000000004</v>
      </c>
      <c r="AQ16" s="63">
        <f t="shared" si="13"/>
        <v>0.79629629629629617</v>
      </c>
      <c r="AR16" s="64">
        <f t="shared" si="14"/>
        <v>386.99999999999994</v>
      </c>
      <c r="AS16" s="67" t="s">
        <v>69</v>
      </c>
      <c r="AT16" s="66">
        <f t="shared" si="15"/>
        <v>1777.0000000000002</v>
      </c>
      <c r="AU16" s="67">
        <f t="shared" si="7"/>
        <v>486.00000000000006</v>
      </c>
      <c r="AX16" s="50">
        <f t="shared" si="8"/>
        <v>1</v>
      </c>
      <c r="AY16" s="1" t="str">
        <f t="shared" si="9"/>
        <v/>
      </c>
      <c r="AZ16" s="51">
        <f t="shared" si="10"/>
        <v>386.99999999999994</v>
      </c>
      <c r="BB16" s="2" t="s">
        <v>70</v>
      </c>
      <c r="BC16" s="1">
        <f>BB11+BB6</f>
        <v>281</v>
      </c>
      <c r="BD16" s="85">
        <f>AW8+AW9</f>
        <v>282</v>
      </c>
    </row>
    <row r="17" spans="26:55" ht="19.95" customHeight="1" thickBot="1" x14ac:dyDescent="0.3">
      <c r="Z17" s="5">
        <f t="shared" si="12"/>
        <v>14</v>
      </c>
      <c r="AA17" s="52">
        <v>45701</v>
      </c>
      <c r="AB17" s="55" t="s">
        <v>71</v>
      </c>
      <c r="AC17" s="55" t="s">
        <v>34</v>
      </c>
      <c r="AD17" s="54">
        <v>500</v>
      </c>
      <c r="AE17" s="55">
        <v>250</v>
      </c>
      <c r="AF17" s="56">
        <v>0.57799999999999996</v>
      </c>
      <c r="AG17" s="57">
        <v>45702</v>
      </c>
      <c r="AH17" s="55" t="s">
        <v>39</v>
      </c>
      <c r="AI17" s="55">
        <v>2.4900000000000002</v>
      </c>
      <c r="AJ17" s="58">
        <v>1</v>
      </c>
      <c r="AK17" s="59">
        <f t="shared" si="3"/>
        <v>-2.5778546712802775</v>
      </c>
      <c r="AL17" s="60">
        <f t="shared" si="4"/>
        <v>1.4900000000000002</v>
      </c>
      <c r="AM17" s="61">
        <f t="shared" si="5"/>
        <v>3</v>
      </c>
      <c r="AN17" s="54">
        <f t="shared" si="6"/>
        <v>747.00000000000011</v>
      </c>
      <c r="AO17" s="62">
        <v>2.8</v>
      </c>
      <c r="AP17" s="55"/>
      <c r="AQ17" s="63">
        <f t="shared" si="13"/>
        <v>0.20805369127516748</v>
      </c>
      <c r="AR17" s="64">
        <f t="shared" si="14"/>
        <v>92.999999999999886</v>
      </c>
      <c r="AS17" s="67" t="s">
        <v>69</v>
      </c>
      <c r="AT17" s="66">
        <f t="shared" si="15"/>
        <v>1870</v>
      </c>
      <c r="AU17" s="67">
        <f t="shared" si="7"/>
        <v>447.00000000000006</v>
      </c>
      <c r="AX17" s="50">
        <f t="shared" si="8"/>
        <v>1</v>
      </c>
      <c r="AY17" s="1" t="str">
        <f t="shared" si="9"/>
        <v/>
      </c>
      <c r="AZ17" s="51">
        <f t="shared" si="10"/>
        <v>92.999999999999886</v>
      </c>
    </row>
    <row r="18" spans="26:55" ht="19.95" customHeight="1" x14ac:dyDescent="0.25">
      <c r="Z18" s="5">
        <f t="shared" si="12"/>
        <v>15</v>
      </c>
      <c r="AA18" s="52">
        <v>45707</v>
      </c>
      <c r="AB18" s="55" t="s">
        <v>72</v>
      </c>
      <c r="AC18" s="55" t="s">
        <v>33</v>
      </c>
      <c r="AD18" s="54">
        <v>500</v>
      </c>
      <c r="AE18" s="55">
        <v>51</v>
      </c>
      <c r="AF18" s="56">
        <v>0.496</v>
      </c>
      <c r="AG18" s="57">
        <v>45709</v>
      </c>
      <c r="AH18" s="55" t="s">
        <v>39</v>
      </c>
      <c r="AI18" s="55">
        <v>0.69</v>
      </c>
      <c r="AJ18" s="58">
        <v>0</v>
      </c>
      <c r="AK18" s="59">
        <f t="shared" si="3"/>
        <v>-1.3911290322580645</v>
      </c>
      <c r="AL18" s="60">
        <f t="shared" si="4"/>
        <v>0.69</v>
      </c>
      <c r="AM18" s="61">
        <f t="shared" si="5"/>
        <v>7</v>
      </c>
      <c r="AN18" s="54">
        <f t="shared" si="6"/>
        <v>483</v>
      </c>
      <c r="AO18" s="62">
        <v>1.25</v>
      </c>
      <c r="AP18" s="55"/>
      <c r="AQ18" s="63">
        <f t="shared" si="13"/>
        <v>0.81159420289855089</v>
      </c>
      <c r="AR18" s="64">
        <f t="shared" si="14"/>
        <v>392.00000000000006</v>
      </c>
      <c r="AS18" s="67"/>
      <c r="AT18" s="66">
        <f t="shared" si="15"/>
        <v>2262</v>
      </c>
      <c r="AU18" s="67">
        <f t="shared" si="7"/>
        <v>483</v>
      </c>
      <c r="AX18" s="50">
        <f t="shared" si="8"/>
        <v>1</v>
      </c>
      <c r="AY18" s="1">
        <f t="shared" si="9"/>
        <v>392.00000000000006</v>
      </c>
      <c r="AZ18" s="51" t="str">
        <f t="shared" si="10"/>
        <v/>
      </c>
      <c r="BB18" s="86" t="s">
        <v>73</v>
      </c>
      <c r="BC18" s="87">
        <f>AA4</f>
        <v>45693</v>
      </c>
    </row>
    <row r="19" spans="26:55" ht="19.95" customHeight="1" x14ac:dyDescent="0.25">
      <c r="Z19" s="5">
        <f t="shared" si="12"/>
        <v>16</v>
      </c>
      <c r="AA19" s="52">
        <v>45707</v>
      </c>
      <c r="AB19" s="55" t="s">
        <v>38</v>
      </c>
      <c r="AC19" s="55" t="s">
        <v>33</v>
      </c>
      <c r="AD19" s="54">
        <v>500</v>
      </c>
      <c r="AE19" s="55">
        <v>61</v>
      </c>
      <c r="AF19" s="56">
        <v>0.48599999999999999</v>
      </c>
      <c r="AG19" s="57">
        <v>45709</v>
      </c>
      <c r="AH19" s="55" t="s">
        <v>39</v>
      </c>
      <c r="AI19" s="55">
        <v>2.86</v>
      </c>
      <c r="AJ19" s="58">
        <v>1</v>
      </c>
      <c r="AK19" s="59">
        <f t="shared" si="3"/>
        <v>-3.8271604938271602</v>
      </c>
      <c r="AL19" s="60">
        <f t="shared" si="4"/>
        <v>1.8599999999999999</v>
      </c>
      <c r="AM19" s="61">
        <f t="shared" si="5"/>
        <v>2</v>
      </c>
      <c r="AN19" s="54">
        <f t="shared" si="6"/>
        <v>572</v>
      </c>
      <c r="AO19" s="62">
        <v>1.92</v>
      </c>
      <c r="AP19" s="55"/>
      <c r="AQ19" s="63">
        <f t="shared" si="13"/>
        <v>-0.5053763440860215</v>
      </c>
      <c r="AR19" s="64">
        <f t="shared" si="14"/>
        <v>-188</v>
      </c>
      <c r="AS19" s="67" t="s">
        <v>62</v>
      </c>
      <c r="AT19" s="66">
        <f t="shared" si="15"/>
        <v>2074</v>
      </c>
      <c r="AU19" s="67">
        <f t="shared" si="7"/>
        <v>372</v>
      </c>
      <c r="AX19" s="50">
        <f t="shared" si="8"/>
        <v>0</v>
      </c>
      <c r="AY19" s="1">
        <f t="shared" si="9"/>
        <v>-188</v>
      </c>
      <c r="AZ19" s="51" t="str">
        <f t="shared" si="10"/>
        <v/>
      </c>
      <c r="BB19" s="88" t="s">
        <v>74</v>
      </c>
      <c r="BC19" s="89">
        <f>AA280</f>
        <v>45904</v>
      </c>
    </row>
    <row r="20" spans="26:55" ht="19.95" customHeight="1" x14ac:dyDescent="0.25">
      <c r="Z20" s="5">
        <f t="shared" si="12"/>
        <v>17</v>
      </c>
      <c r="AA20" s="52">
        <v>45707</v>
      </c>
      <c r="AB20" s="55" t="s">
        <v>75</v>
      </c>
      <c r="AC20" s="55" t="s">
        <v>33</v>
      </c>
      <c r="AD20" s="54">
        <v>500</v>
      </c>
      <c r="AE20" s="55">
        <v>51</v>
      </c>
      <c r="AF20" s="56">
        <v>0.42099999999999999</v>
      </c>
      <c r="AG20" s="57">
        <v>45709</v>
      </c>
      <c r="AH20" s="55" t="s">
        <v>36</v>
      </c>
      <c r="AI20" s="55">
        <v>1.25</v>
      </c>
      <c r="AJ20" s="58">
        <v>0.25</v>
      </c>
      <c r="AK20" s="59">
        <f t="shared" si="3"/>
        <v>-2.3752969121140142</v>
      </c>
      <c r="AL20" s="60">
        <f t="shared" si="4"/>
        <v>1</v>
      </c>
      <c r="AM20" s="61">
        <f t="shared" si="5"/>
        <v>5</v>
      </c>
      <c r="AN20" s="54">
        <f t="shared" si="6"/>
        <v>625</v>
      </c>
      <c r="AO20" s="62">
        <v>0.85</v>
      </c>
      <c r="AP20" s="55"/>
      <c r="AQ20" s="63">
        <f t="shared" si="13"/>
        <v>-0.4</v>
      </c>
      <c r="AR20" s="64">
        <f t="shared" si="14"/>
        <v>-200</v>
      </c>
      <c r="AS20" s="67" t="s">
        <v>76</v>
      </c>
      <c r="AT20" s="66">
        <f t="shared" si="15"/>
        <v>1874</v>
      </c>
      <c r="AU20" s="67">
        <f t="shared" si="7"/>
        <v>500</v>
      </c>
      <c r="AX20" s="50">
        <f t="shared" si="8"/>
        <v>0</v>
      </c>
      <c r="AY20" s="1">
        <f t="shared" si="9"/>
        <v>-200</v>
      </c>
      <c r="AZ20" s="51" t="str">
        <f t="shared" si="10"/>
        <v/>
      </c>
      <c r="BB20" s="88" t="s">
        <v>77</v>
      </c>
      <c r="BC20" s="90">
        <f>ROUND((BC19-BC18)/7,0)</f>
        <v>30</v>
      </c>
    </row>
    <row r="21" spans="26:55" ht="19.95" customHeight="1" x14ac:dyDescent="0.25">
      <c r="Z21" s="5">
        <f t="shared" si="12"/>
        <v>18</v>
      </c>
      <c r="AA21" s="52">
        <v>45707</v>
      </c>
      <c r="AB21" s="55" t="s">
        <v>78</v>
      </c>
      <c r="AC21" s="55" t="s">
        <v>34</v>
      </c>
      <c r="AD21" s="54">
        <v>500</v>
      </c>
      <c r="AE21" s="55">
        <v>26</v>
      </c>
      <c r="AF21" s="56">
        <v>0.48299999999999998</v>
      </c>
      <c r="AG21" s="57">
        <v>45709</v>
      </c>
      <c r="AH21" s="55" t="s">
        <v>39</v>
      </c>
      <c r="AI21" s="55">
        <v>1.43</v>
      </c>
      <c r="AJ21" s="58">
        <v>0.5</v>
      </c>
      <c r="AK21" s="59">
        <f t="shared" si="3"/>
        <v>-1.9254658385093166</v>
      </c>
      <c r="AL21" s="60">
        <f t="shared" si="4"/>
        <v>0.92999999999999994</v>
      </c>
      <c r="AM21" s="61">
        <f t="shared" si="5"/>
        <v>5</v>
      </c>
      <c r="AN21" s="54">
        <f t="shared" si="6"/>
        <v>715</v>
      </c>
      <c r="AO21" s="62">
        <v>1.6</v>
      </c>
      <c r="AP21" s="55"/>
      <c r="AQ21" s="63">
        <f t="shared" si="13"/>
        <v>0.18279569892473135</v>
      </c>
      <c r="AR21" s="64">
        <f t="shared" si="14"/>
        <v>85.000000000000071</v>
      </c>
      <c r="AS21" s="67"/>
      <c r="AT21" s="66">
        <f t="shared" si="15"/>
        <v>1959</v>
      </c>
      <c r="AU21" s="67">
        <f t="shared" si="7"/>
        <v>464.99999999999994</v>
      </c>
      <c r="AX21" s="50">
        <f t="shared" si="8"/>
        <v>1</v>
      </c>
      <c r="AY21" s="1" t="str">
        <f t="shared" si="9"/>
        <v/>
      </c>
      <c r="AZ21" s="51">
        <f t="shared" si="10"/>
        <v>85.000000000000071</v>
      </c>
      <c r="BB21" s="88" t="s">
        <v>79</v>
      </c>
      <c r="BC21" s="90">
        <f>BC20*3</f>
        <v>90</v>
      </c>
    </row>
    <row r="22" spans="26:55" ht="19.95" customHeight="1" x14ac:dyDescent="0.25">
      <c r="Z22" s="5">
        <f t="shared" si="12"/>
        <v>19</v>
      </c>
      <c r="AA22" s="52">
        <v>45707</v>
      </c>
      <c r="AB22" s="55" t="s">
        <v>64</v>
      </c>
      <c r="AC22" s="55" t="s">
        <v>34</v>
      </c>
      <c r="AD22" s="54">
        <v>500</v>
      </c>
      <c r="AE22" s="55">
        <v>138</v>
      </c>
      <c r="AF22" s="56">
        <v>0.46300000000000002</v>
      </c>
      <c r="AG22" s="57">
        <v>45709</v>
      </c>
      <c r="AH22" s="55" t="s">
        <v>36</v>
      </c>
      <c r="AI22" s="55">
        <v>2.09</v>
      </c>
      <c r="AJ22" s="58">
        <v>0.5</v>
      </c>
      <c r="AK22" s="59">
        <f t="shared" si="3"/>
        <v>-3.4341252699784013</v>
      </c>
      <c r="AL22" s="60">
        <f t="shared" si="4"/>
        <v>1.5899999999999999</v>
      </c>
      <c r="AM22" s="61">
        <f t="shared" si="5"/>
        <v>3</v>
      </c>
      <c r="AN22" s="54">
        <f t="shared" si="6"/>
        <v>627</v>
      </c>
      <c r="AO22" s="62">
        <v>2.5</v>
      </c>
      <c r="AP22" s="55"/>
      <c r="AQ22" s="63">
        <f t="shared" si="13"/>
        <v>0.2578616352201259</v>
      </c>
      <c r="AR22" s="64">
        <f t="shared" si="14"/>
        <v>123.00000000000004</v>
      </c>
      <c r="AS22" s="67"/>
      <c r="AT22" s="66">
        <f t="shared" si="15"/>
        <v>2082</v>
      </c>
      <c r="AU22" s="67">
        <f t="shared" si="7"/>
        <v>476.99999999999994</v>
      </c>
      <c r="AX22" s="50">
        <f t="shared" si="8"/>
        <v>1</v>
      </c>
      <c r="AY22" s="1" t="str">
        <f t="shared" si="9"/>
        <v/>
      </c>
      <c r="AZ22" s="51">
        <f t="shared" si="10"/>
        <v>123.00000000000004</v>
      </c>
      <c r="BB22" s="88" t="s">
        <v>80</v>
      </c>
      <c r="BC22" s="91">
        <f>AW15</f>
        <v>16883.5</v>
      </c>
    </row>
    <row r="23" spans="26:55" ht="19.95" customHeight="1" thickBot="1" x14ac:dyDescent="0.3">
      <c r="Z23" s="5">
        <f t="shared" si="12"/>
        <v>20</v>
      </c>
      <c r="AA23" s="52">
        <v>45707</v>
      </c>
      <c r="AB23" s="55" t="s">
        <v>53</v>
      </c>
      <c r="AC23" s="55" t="s">
        <v>34</v>
      </c>
      <c r="AD23" s="54">
        <v>500</v>
      </c>
      <c r="AE23" s="55">
        <v>69</v>
      </c>
      <c r="AF23" s="56">
        <v>0.78200000000000003</v>
      </c>
      <c r="AG23" s="57">
        <v>45709</v>
      </c>
      <c r="AH23" s="55" t="s">
        <v>39</v>
      </c>
      <c r="AI23" s="62">
        <v>0.9</v>
      </c>
      <c r="AJ23" s="58">
        <v>0</v>
      </c>
      <c r="AK23" s="59">
        <f t="shared" si="3"/>
        <v>-1.1508951406649617</v>
      </c>
      <c r="AL23" s="60">
        <f t="shared" si="4"/>
        <v>0.9</v>
      </c>
      <c r="AM23" s="61">
        <f t="shared" si="5"/>
        <v>5</v>
      </c>
      <c r="AN23" s="54">
        <f t="shared" si="6"/>
        <v>450</v>
      </c>
      <c r="AO23" s="62">
        <v>1</v>
      </c>
      <c r="AP23" s="55"/>
      <c r="AQ23" s="63">
        <f t="shared" si="13"/>
        <v>0.11111111111111108</v>
      </c>
      <c r="AR23" s="64">
        <f t="shared" si="14"/>
        <v>49.999999999999993</v>
      </c>
      <c r="AS23" s="67" t="s">
        <v>57</v>
      </c>
      <c r="AT23" s="66">
        <f t="shared" si="15"/>
        <v>2132</v>
      </c>
      <c r="AU23" s="67">
        <f t="shared" si="7"/>
        <v>450</v>
      </c>
      <c r="AX23" s="50">
        <f t="shared" si="8"/>
        <v>1</v>
      </c>
      <c r="AY23" s="1" t="str">
        <f t="shared" si="9"/>
        <v/>
      </c>
      <c r="AZ23" s="51">
        <f t="shared" si="10"/>
        <v>49.999999999999993</v>
      </c>
      <c r="BB23" s="92" t="s">
        <v>81</v>
      </c>
      <c r="BC23" s="93">
        <f>BC22/BC21</f>
        <v>187.59444444444443</v>
      </c>
    </row>
    <row r="24" spans="26:55" ht="19.95" customHeight="1" x14ac:dyDescent="0.25">
      <c r="Z24" s="5">
        <f t="shared" si="12"/>
        <v>21</v>
      </c>
      <c r="AA24" s="52">
        <v>45708</v>
      </c>
      <c r="AB24" s="55" t="s">
        <v>82</v>
      </c>
      <c r="AC24" s="55" t="s">
        <v>33</v>
      </c>
      <c r="AD24" s="54">
        <v>500</v>
      </c>
      <c r="AE24" s="55">
        <v>141</v>
      </c>
      <c r="AF24" s="56">
        <v>0.52900000000000003</v>
      </c>
      <c r="AG24" s="57">
        <v>45709</v>
      </c>
      <c r="AH24" s="55" t="s">
        <v>39</v>
      </c>
      <c r="AI24" s="62">
        <v>3.25</v>
      </c>
      <c r="AJ24" s="58">
        <v>2</v>
      </c>
      <c r="AK24" s="59">
        <f t="shared" si="3"/>
        <v>-2.3629489603024574</v>
      </c>
      <c r="AL24" s="60">
        <f t="shared" si="4"/>
        <v>1.25</v>
      </c>
      <c r="AM24" s="61">
        <f t="shared" si="5"/>
        <v>4</v>
      </c>
      <c r="AN24" s="54">
        <f t="shared" si="6"/>
        <v>1300</v>
      </c>
      <c r="AO24" s="62">
        <v>4</v>
      </c>
      <c r="AP24" s="55"/>
      <c r="AQ24" s="63">
        <f t="shared" si="13"/>
        <v>0.6</v>
      </c>
      <c r="AR24" s="64">
        <f t="shared" si="14"/>
        <v>300</v>
      </c>
      <c r="AS24" s="67"/>
      <c r="AT24" s="66">
        <f t="shared" si="15"/>
        <v>2432</v>
      </c>
      <c r="AU24" s="67">
        <f t="shared" si="7"/>
        <v>500</v>
      </c>
      <c r="AX24" s="50">
        <f t="shared" si="8"/>
        <v>1</v>
      </c>
      <c r="AY24" s="1">
        <f t="shared" si="9"/>
        <v>300</v>
      </c>
      <c r="AZ24" s="51" t="str">
        <f t="shared" si="10"/>
        <v/>
      </c>
    </row>
    <row r="25" spans="26:55" ht="19.95" customHeight="1" x14ac:dyDescent="0.25">
      <c r="Z25" s="5">
        <f t="shared" si="12"/>
        <v>22</v>
      </c>
      <c r="AA25" s="52">
        <v>45708</v>
      </c>
      <c r="AB25" s="55" t="s">
        <v>83</v>
      </c>
      <c r="AC25" s="55" t="s">
        <v>33</v>
      </c>
      <c r="AD25" s="54">
        <v>500</v>
      </c>
      <c r="AE25" s="55">
        <v>252.5</v>
      </c>
      <c r="AF25" s="56">
        <v>0.50900000000000001</v>
      </c>
      <c r="AG25" s="57">
        <v>45709</v>
      </c>
      <c r="AH25" s="55" t="s">
        <v>36</v>
      </c>
      <c r="AI25" s="62">
        <v>7</v>
      </c>
      <c r="AJ25" s="58">
        <v>5</v>
      </c>
      <c r="AK25" s="59">
        <f t="shared" si="3"/>
        <v>-3.9292730844793713</v>
      </c>
      <c r="AL25" s="60">
        <f t="shared" si="4"/>
        <v>2</v>
      </c>
      <c r="AM25" s="61">
        <f t="shared" si="5"/>
        <v>2</v>
      </c>
      <c r="AN25" s="54">
        <f t="shared" si="6"/>
        <v>1400</v>
      </c>
      <c r="AO25" s="62">
        <v>10.5</v>
      </c>
      <c r="AP25" s="55"/>
      <c r="AQ25" s="63">
        <f t="shared" si="13"/>
        <v>1.75</v>
      </c>
      <c r="AR25" s="64">
        <f t="shared" si="14"/>
        <v>700</v>
      </c>
      <c r="AS25" s="67" t="s">
        <v>84</v>
      </c>
      <c r="AT25" s="66">
        <f t="shared" si="15"/>
        <v>3132</v>
      </c>
      <c r="AU25" s="67">
        <f t="shared" si="7"/>
        <v>400</v>
      </c>
      <c r="AX25" s="50">
        <f t="shared" si="8"/>
        <v>1</v>
      </c>
      <c r="AY25" s="1">
        <f t="shared" si="9"/>
        <v>700</v>
      </c>
      <c r="AZ25" s="51" t="str">
        <f t="shared" si="10"/>
        <v/>
      </c>
    </row>
    <row r="26" spans="26:55" ht="19.95" customHeight="1" x14ac:dyDescent="0.25">
      <c r="Z26" s="5">
        <f t="shared" si="12"/>
        <v>23</v>
      </c>
      <c r="AA26" s="52">
        <v>45708</v>
      </c>
      <c r="AB26" s="55" t="s">
        <v>85</v>
      </c>
      <c r="AC26" s="55" t="s">
        <v>33</v>
      </c>
      <c r="AD26" s="54">
        <v>500</v>
      </c>
      <c r="AE26" s="55">
        <v>705</v>
      </c>
      <c r="AF26" s="56">
        <v>0.51300000000000001</v>
      </c>
      <c r="AG26" s="57">
        <v>45709</v>
      </c>
      <c r="AH26" s="55" t="s">
        <v>39</v>
      </c>
      <c r="AI26" s="62">
        <v>4.95</v>
      </c>
      <c r="AJ26" s="58">
        <v>2</v>
      </c>
      <c r="AK26" s="59">
        <f t="shared" si="3"/>
        <v>-5.7504873294346979</v>
      </c>
      <c r="AL26" s="60">
        <f t="shared" si="4"/>
        <v>2.95</v>
      </c>
      <c r="AM26" s="61">
        <f t="shared" si="5"/>
        <v>1</v>
      </c>
      <c r="AN26" s="54">
        <f t="shared" si="6"/>
        <v>495</v>
      </c>
      <c r="AO26" s="62">
        <v>3.4</v>
      </c>
      <c r="AP26" s="55"/>
      <c r="AQ26" s="63">
        <f t="shared" si="13"/>
        <v>-0.52542372881355937</v>
      </c>
      <c r="AR26" s="64">
        <f t="shared" si="14"/>
        <v>-155.00000000000003</v>
      </c>
      <c r="AS26" s="67"/>
      <c r="AT26" s="66">
        <f t="shared" si="15"/>
        <v>2977</v>
      </c>
      <c r="AU26" s="67">
        <f t="shared" si="7"/>
        <v>295</v>
      </c>
      <c r="AX26" s="50">
        <f t="shared" si="8"/>
        <v>0</v>
      </c>
      <c r="AY26" s="1">
        <f t="shared" si="9"/>
        <v>-155.00000000000003</v>
      </c>
      <c r="AZ26" s="51" t="str">
        <f t="shared" si="10"/>
        <v/>
      </c>
    </row>
    <row r="27" spans="26:55" ht="19.95" customHeight="1" x14ac:dyDescent="0.25">
      <c r="Z27" s="5">
        <f t="shared" si="12"/>
        <v>24</v>
      </c>
      <c r="AA27" s="52">
        <v>45708</v>
      </c>
      <c r="AB27" s="55" t="s">
        <v>86</v>
      </c>
      <c r="AC27" s="55" t="s">
        <v>34</v>
      </c>
      <c r="AD27" s="54">
        <v>500</v>
      </c>
      <c r="AE27" s="55">
        <v>65</v>
      </c>
      <c r="AF27" s="56">
        <v>0.51300000000000001</v>
      </c>
      <c r="AG27" s="57">
        <v>45709</v>
      </c>
      <c r="AH27" s="55" t="s">
        <v>36</v>
      </c>
      <c r="AI27" s="62">
        <v>2</v>
      </c>
      <c r="AJ27" s="58">
        <v>1</v>
      </c>
      <c r="AK27" s="59">
        <f t="shared" si="3"/>
        <v>-1.9493177387914229</v>
      </c>
      <c r="AL27" s="60">
        <f t="shared" si="4"/>
        <v>1</v>
      </c>
      <c r="AM27" s="61">
        <f t="shared" si="5"/>
        <v>5</v>
      </c>
      <c r="AN27" s="54">
        <f t="shared" si="6"/>
        <v>1000</v>
      </c>
      <c r="AO27" s="62">
        <v>1.7</v>
      </c>
      <c r="AP27" s="55"/>
      <c r="AQ27" s="63">
        <f t="shared" si="13"/>
        <v>-0.30000000000000004</v>
      </c>
      <c r="AR27" s="64">
        <f t="shared" si="14"/>
        <v>-150.00000000000003</v>
      </c>
      <c r="AS27" s="67" t="s">
        <v>87</v>
      </c>
      <c r="AT27" s="66">
        <f t="shared" si="15"/>
        <v>2827</v>
      </c>
      <c r="AU27" s="67">
        <f t="shared" si="7"/>
        <v>500</v>
      </c>
      <c r="AX27" s="50">
        <f t="shared" si="8"/>
        <v>0</v>
      </c>
      <c r="AY27" s="1" t="str">
        <f t="shared" si="9"/>
        <v/>
      </c>
      <c r="AZ27" s="51">
        <f t="shared" si="10"/>
        <v>-150.00000000000003</v>
      </c>
    </row>
    <row r="28" spans="26:55" ht="19.95" customHeight="1" x14ac:dyDescent="0.25">
      <c r="Z28" s="5">
        <f t="shared" si="12"/>
        <v>25</v>
      </c>
      <c r="AA28" s="52">
        <v>45708</v>
      </c>
      <c r="AB28" s="55" t="s">
        <v>88</v>
      </c>
      <c r="AC28" s="55" t="s">
        <v>34</v>
      </c>
      <c r="AD28" s="54">
        <v>500</v>
      </c>
      <c r="AE28" s="55">
        <v>11.5</v>
      </c>
      <c r="AF28" s="56">
        <v>0.81</v>
      </c>
      <c r="AG28" s="57">
        <v>45709</v>
      </c>
      <c r="AH28" s="55" t="s">
        <v>36</v>
      </c>
      <c r="AI28" s="62">
        <v>0.83</v>
      </c>
      <c r="AJ28" s="58">
        <v>0</v>
      </c>
      <c r="AK28" s="59">
        <f t="shared" si="3"/>
        <v>-1.0246913580246912</v>
      </c>
      <c r="AL28" s="60">
        <f t="shared" si="4"/>
        <v>0.83</v>
      </c>
      <c r="AM28" s="61">
        <f t="shared" si="5"/>
        <v>6</v>
      </c>
      <c r="AN28" s="54">
        <f t="shared" si="6"/>
        <v>497.99999999999994</v>
      </c>
      <c r="AO28" s="62">
        <v>0.65</v>
      </c>
      <c r="AP28" s="55"/>
      <c r="AQ28" s="63">
        <f t="shared" si="13"/>
        <v>-0.21686746987951802</v>
      </c>
      <c r="AR28" s="64">
        <f t="shared" si="14"/>
        <v>-107.99999999999996</v>
      </c>
      <c r="AS28" s="67"/>
      <c r="AT28" s="66">
        <f t="shared" si="15"/>
        <v>2719</v>
      </c>
      <c r="AU28" s="67">
        <f t="shared" si="7"/>
        <v>497.99999999999994</v>
      </c>
      <c r="AX28" s="50">
        <f t="shared" si="8"/>
        <v>0</v>
      </c>
      <c r="AY28" s="1" t="str">
        <f t="shared" si="9"/>
        <v/>
      </c>
      <c r="AZ28" s="51">
        <f t="shared" si="10"/>
        <v>-107.99999999999996</v>
      </c>
    </row>
    <row r="29" spans="26:55" ht="19.95" customHeight="1" x14ac:dyDescent="0.25">
      <c r="Z29" s="5">
        <f t="shared" si="12"/>
        <v>26</v>
      </c>
      <c r="AA29" s="52">
        <v>45708</v>
      </c>
      <c r="AB29" s="55" t="s">
        <v>89</v>
      </c>
      <c r="AC29" s="55" t="s">
        <v>34</v>
      </c>
      <c r="AD29" s="54">
        <v>500</v>
      </c>
      <c r="AE29" s="55">
        <v>46</v>
      </c>
      <c r="AF29" s="56">
        <v>0.50900000000000001</v>
      </c>
      <c r="AG29" s="57">
        <v>45709</v>
      </c>
      <c r="AH29" s="55" t="s">
        <v>36</v>
      </c>
      <c r="AI29" s="62">
        <v>1.4</v>
      </c>
      <c r="AJ29" s="58">
        <v>0.4</v>
      </c>
      <c r="AK29" s="59">
        <f t="shared" si="3"/>
        <v>-1.9646365422396854</v>
      </c>
      <c r="AL29" s="60">
        <f t="shared" si="4"/>
        <v>0.99999999999999989</v>
      </c>
      <c r="AM29" s="61">
        <f t="shared" si="5"/>
        <v>5</v>
      </c>
      <c r="AN29" s="54">
        <f t="shared" si="6"/>
        <v>700</v>
      </c>
      <c r="AO29" s="62">
        <v>2.2000000000000002</v>
      </c>
      <c r="AP29" s="55"/>
      <c r="AQ29" s="63">
        <f t="shared" si="13"/>
        <v>0.80000000000000038</v>
      </c>
      <c r="AR29" s="64">
        <f t="shared" si="14"/>
        <v>400.00000000000011</v>
      </c>
      <c r="AS29" s="67" t="s">
        <v>90</v>
      </c>
      <c r="AT29" s="66">
        <f t="shared" si="15"/>
        <v>3119</v>
      </c>
      <c r="AU29" s="67">
        <f t="shared" si="7"/>
        <v>499.99999999999989</v>
      </c>
      <c r="AX29" s="50">
        <f t="shared" si="8"/>
        <v>1</v>
      </c>
      <c r="AY29" s="1" t="str">
        <f t="shared" si="9"/>
        <v/>
      </c>
      <c r="AZ29" s="51">
        <f t="shared" si="10"/>
        <v>400.00000000000011</v>
      </c>
    </row>
    <row r="30" spans="26:55" ht="19.95" customHeight="1" x14ac:dyDescent="0.25">
      <c r="Z30" s="5">
        <f t="shared" si="12"/>
        <v>27</v>
      </c>
      <c r="AA30" s="52">
        <v>45714</v>
      </c>
      <c r="AB30" s="55" t="s">
        <v>85</v>
      </c>
      <c r="AC30" s="55" t="s">
        <v>33</v>
      </c>
      <c r="AD30" s="54">
        <v>500</v>
      </c>
      <c r="AE30" s="55">
        <v>670</v>
      </c>
      <c r="AF30" s="56">
        <v>0.44</v>
      </c>
      <c r="AG30" s="57">
        <v>45716</v>
      </c>
      <c r="AH30" s="55" t="s">
        <v>39</v>
      </c>
      <c r="AI30" s="62">
        <v>7.6</v>
      </c>
      <c r="AJ30" s="58">
        <v>5.5</v>
      </c>
      <c r="AK30" s="59">
        <f t="shared" si="3"/>
        <v>-4.7727272727272716</v>
      </c>
      <c r="AL30" s="60">
        <f t="shared" si="4"/>
        <v>2.0999999999999996</v>
      </c>
      <c r="AM30" s="61">
        <f t="shared" si="5"/>
        <v>2</v>
      </c>
      <c r="AN30" s="54">
        <f t="shared" si="6"/>
        <v>1520</v>
      </c>
      <c r="AO30" s="62">
        <v>10.199999999999999</v>
      </c>
      <c r="AP30" s="55"/>
      <c r="AQ30" s="63">
        <f t="shared" si="13"/>
        <v>1.2380952380952381</v>
      </c>
      <c r="AR30" s="64">
        <f t="shared" si="14"/>
        <v>519.99999999999989</v>
      </c>
      <c r="AS30" s="67" t="s">
        <v>84</v>
      </c>
      <c r="AT30" s="66">
        <f t="shared" si="15"/>
        <v>3639</v>
      </c>
      <c r="AU30" s="67">
        <f t="shared" si="7"/>
        <v>419.99999999999994</v>
      </c>
      <c r="AX30" s="50">
        <f t="shared" si="8"/>
        <v>1</v>
      </c>
      <c r="AY30" s="1">
        <f t="shared" si="9"/>
        <v>519.99999999999989</v>
      </c>
      <c r="AZ30" s="51" t="str">
        <f t="shared" si="10"/>
        <v/>
      </c>
    </row>
    <row r="31" spans="26:55" ht="19.95" customHeight="1" x14ac:dyDescent="0.25">
      <c r="Z31" s="5">
        <f t="shared" si="12"/>
        <v>28</v>
      </c>
      <c r="AA31" s="52">
        <v>45714</v>
      </c>
      <c r="AB31" s="55" t="s">
        <v>56</v>
      </c>
      <c r="AC31" s="55" t="s">
        <v>33</v>
      </c>
      <c r="AD31" s="54">
        <v>500</v>
      </c>
      <c r="AE31" s="55">
        <v>92</v>
      </c>
      <c r="AF31" s="56">
        <v>0.46300000000000002</v>
      </c>
      <c r="AG31" s="57">
        <v>45716</v>
      </c>
      <c r="AH31" s="55" t="s">
        <v>39</v>
      </c>
      <c r="AI31" s="62">
        <v>2.65</v>
      </c>
      <c r="AJ31" s="58">
        <v>0</v>
      </c>
      <c r="AK31" s="59">
        <f t="shared" si="3"/>
        <v>-5.7235421166306688</v>
      </c>
      <c r="AL31" s="60">
        <f t="shared" si="4"/>
        <v>2.65</v>
      </c>
      <c r="AM31" s="61">
        <f t="shared" si="5"/>
        <v>1</v>
      </c>
      <c r="AN31" s="54">
        <f t="shared" si="6"/>
        <v>265</v>
      </c>
      <c r="AO31" s="62">
        <v>2.2000000000000002</v>
      </c>
      <c r="AP31" s="55"/>
      <c r="AQ31" s="63">
        <f t="shared" si="13"/>
        <v>-0.16981132075471689</v>
      </c>
      <c r="AR31" s="64">
        <f t="shared" si="14"/>
        <v>-44.999999999999972</v>
      </c>
      <c r="AS31" s="67"/>
      <c r="AT31" s="66">
        <f t="shared" si="15"/>
        <v>3594</v>
      </c>
      <c r="AU31" s="67">
        <f t="shared" si="7"/>
        <v>265</v>
      </c>
      <c r="AX31" s="50">
        <f t="shared" si="8"/>
        <v>0</v>
      </c>
      <c r="AY31" s="1">
        <f t="shared" si="9"/>
        <v>-44.999999999999972</v>
      </c>
      <c r="AZ31" s="51" t="str">
        <f t="shared" si="10"/>
        <v/>
      </c>
    </row>
    <row r="32" spans="26:55" ht="19.95" customHeight="1" x14ac:dyDescent="0.25">
      <c r="Z32" s="5">
        <f t="shared" si="12"/>
        <v>29</v>
      </c>
      <c r="AA32" s="52">
        <v>45714</v>
      </c>
      <c r="AB32" s="55" t="s">
        <v>35</v>
      </c>
      <c r="AC32" s="55" t="s">
        <v>33</v>
      </c>
      <c r="AD32" s="54">
        <v>500</v>
      </c>
      <c r="AE32" s="55">
        <v>310</v>
      </c>
      <c r="AF32" s="56">
        <v>0.44600000000000001</v>
      </c>
      <c r="AG32" s="57">
        <v>45716</v>
      </c>
      <c r="AH32" s="55" t="s">
        <v>39</v>
      </c>
      <c r="AI32" s="62">
        <v>6.95</v>
      </c>
      <c r="AJ32" s="58">
        <v>5</v>
      </c>
      <c r="AK32" s="59">
        <f t="shared" si="3"/>
        <v>-4.3721973094170403</v>
      </c>
      <c r="AL32" s="60">
        <f t="shared" si="4"/>
        <v>1.9500000000000002</v>
      </c>
      <c r="AM32" s="61">
        <f t="shared" si="5"/>
        <v>2</v>
      </c>
      <c r="AN32" s="54">
        <f t="shared" si="6"/>
        <v>1390</v>
      </c>
      <c r="AO32" s="62">
        <v>6.2</v>
      </c>
      <c r="AP32" s="55"/>
      <c r="AQ32" s="63">
        <f t="shared" si="13"/>
        <v>-0.38461538461538458</v>
      </c>
      <c r="AR32" s="64">
        <f t="shared" si="14"/>
        <v>-150</v>
      </c>
      <c r="AS32" s="67"/>
      <c r="AT32" s="66">
        <f t="shared" si="15"/>
        <v>3444</v>
      </c>
      <c r="AU32" s="67">
        <f t="shared" si="7"/>
        <v>390.00000000000006</v>
      </c>
      <c r="AX32" s="50">
        <f t="shared" si="8"/>
        <v>0</v>
      </c>
      <c r="AY32" s="1">
        <f t="shared" si="9"/>
        <v>-150</v>
      </c>
      <c r="AZ32" s="51" t="str">
        <f t="shared" si="10"/>
        <v/>
      </c>
    </row>
    <row r="33" spans="1:52" ht="19.95" customHeight="1" x14ac:dyDescent="0.25">
      <c r="Z33" s="5">
        <f t="shared" si="12"/>
        <v>30</v>
      </c>
      <c r="AA33" s="52">
        <v>45714</v>
      </c>
      <c r="AB33" s="55" t="s">
        <v>91</v>
      </c>
      <c r="AC33" s="55" t="s">
        <v>33</v>
      </c>
      <c r="AD33" s="54">
        <v>500</v>
      </c>
      <c r="AE33" s="55">
        <v>50</v>
      </c>
      <c r="AF33" s="56">
        <v>0.50700000000000001</v>
      </c>
      <c r="AG33" s="57">
        <v>45716</v>
      </c>
      <c r="AH33" s="55" t="s">
        <v>39</v>
      </c>
      <c r="AI33" s="62">
        <v>0.75</v>
      </c>
      <c r="AJ33" s="58">
        <v>0</v>
      </c>
      <c r="AK33" s="59">
        <f t="shared" si="3"/>
        <v>-1.4792899408284024</v>
      </c>
      <c r="AL33" s="60">
        <f t="shared" si="4"/>
        <v>0.75</v>
      </c>
      <c r="AM33" s="61">
        <f t="shared" si="5"/>
        <v>6</v>
      </c>
      <c r="AN33" s="54">
        <f t="shared" si="6"/>
        <v>450</v>
      </c>
      <c r="AO33" s="62">
        <v>0.89</v>
      </c>
      <c r="AP33" s="55">
        <v>0.56999999999999995</v>
      </c>
      <c r="AQ33" s="63">
        <f t="shared" si="13"/>
        <v>-2.6666666666666689E-2</v>
      </c>
      <c r="AR33" s="64">
        <f t="shared" si="14"/>
        <v>-12.000000000000011</v>
      </c>
      <c r="AS33" s="67"/>
      <c r="AT33" s="66">
        <f t="shared" si="15"/>
        <v>3432</v>
      </c>
      <c r="AU33" s="67">
        <f t="shared" si="7"/>
        <v>450</v>
      </c>
      <c r="AX33" s="50">
        <f t="shared" si="8"/>
        <v>0</v>
      </c>
      <c r="AY33" s="1">
        <f t="shared" si="9"/>
        <v>-12.000000000000011</v>
      </c>
      <c r="AZ33" s="51" t="str">
        <f t="shared" si="10"/>
        <v/>
      </c>
    </row>
    <row r="34" spans="1:52" ht="19.95" customHeight="1" x14ac:dyDescent="0.25">
      <c r="Z34" s="5">
        <f t="shared" si="12"/>
        <v>31</v>
      </c>
      <c r="AA34" s="52">
        <v>45714</v>
      </c>
      <c r="AB34" s="55" t="s">
        <v>92</v>
      </c>
      <c r="AC34" s="55" t="s">
        <v>34</v>
      </c>
      <c r="AD34" s="54">
        <v>500</v>
      </c>
      <c r="AE34" s="55">
        <v>50</v>
      </c>
      <c r="AF34" s="56">
        <v>0.46200000000000002</v>
      </c>
      <c r="AG34" s="57">
        <v>45716</v>
      </c>
      <c r="AH34" s="55" t="s">
        <v>39</v>
      </c>
      <c r="AI34" s="62">
        <v>0.74</v>
      </c>
      <c r="AJ34" s="58">
        <v>0</v>
      </c>
      <c r="AK34" s="59">
        <f t="shared" si="3"/>
        <v>-1.6017316017316017</v>
      </c>
      <c r="AL34" s="60">
        <f t="shared" si="4"/>
        <v>0.74</v>
      </c>
      <c r="AM34" s="61">
        <f t="shared" si="5"/>
        <v>6</v>
      </c>
      <c r="AN34" s="54">
        <f t="shared" si="6"/>
        <v>443.99999999999994</v>
      </c>
      <c r="AO34" s="62">
        <v>0.84</v>
      </c>
      <c r="AP34" s="55">
        <v>0.65</v>
      </c>
      <c r="AQ34" s="63">
        <f t="shared" si="13"/>
        <v>6.7567567567567632E-3</v>
      </c>
      <c r="AR34" s="64">
        <f t="shared" si="14"/>
        <v>3.0000000000000027</v>
      </c>
      <c r="AS34" s="67"/>
      <c r="AT34" s="66">
        <f t="shared" si="15"/>
        <v>3435</v>
      </c>
      <c r="AU34" s="67">
        <f t="shared" si="7"/>
        <v>443.99999999999994</v>
      </c>
      <c r="AX34" s="50">
        <f t="shared" si="8"/>
        <v>1</v>
      </c>
      <c r="AY34" s="1" t="str">
        <f t="shared" si="9"/>
        <v/>
      </c>
      <c r="AZ34" s="51">
        <f t="shared" si="10"/>
        <v>3.0000000000000027</v>
      </c>
    </row>
    <row r="35" spans="1:52" ht="19.95" customHeight="1" x14ac:dyDescent="0.25">
      <c r="Z35" s="5">
        <f t="shared" si="12"/>
        <v>32</v>
      </c>
      <c r="AA35" s="52">
        <v>45714</v>
      </c>
      <c r="AB35" s="55" t="s">
        <v>93</v>
      </c>
      <c r="AC35" s="55" t="s">
        <v>34</v>
      </c>
      <c r="AD35" s="54">
        <v>500</v>
      </c>
      <c r="AE35" s="55">
        <v>13</v>
      </c>
      <c r="AF35" s="56">
        <v>0.52800000000000002</v>
      </c>
      <c r="AG35" s="57">
        <v>45716</v>
      </c>
      <c r="AH35" s="55" t="s">
        <v>39</v>
      </c>
      <c r="AI35" s="62">
        <v>0.28999999999999998</v>
      </c>
      <c r="AJ35" s="58">
        <v>0</v>
      </c>
      <c r="AK35" s="59">
        <f t="shared" si="3"/>
        <v>-0.5492424242424242</v>
      </c>
      <c r="AL35" s="60">
        <f t="shared" si="4"/>
        <v>0.28999999999999998</v>
      </c>
      <c r="AM35" s="61">
        <f t="shared" si="5"/>
        <v>17</v>
      </c>
      <c r="AN35" s="54">
        <f t="shared" si="6"/>
        <v>493</v>
      </c>
      <c r="AO35" s="62">
        <v>0.2</v>
      </c>
      <c r="AP35" s="55"/>
      <c r="AQ35" s="63">
        <f t="shared" si="13"/>
        <v>-0.3103448275862068</v>
      </c>
      <c r="AR35" s="64">
        <f t="shared" si="14"/>
        <v>-152.99999999999994</v>
      </c>
      <c r="AS35" s="67"/>
      <c r="AT35" s="66">
        <f t="shared" si="15"/>
        <v>3282</v>
      </c>
      <c r="AU35" s="67">
        <f t="shared" si="7"/>
        <v>493</v>
      </c>
      <c r="AX35" s="50">
        <f t="shared" si="8"/>
        <v>0</v>
      </c>
      <c r="AY35" s="1" t="str">
        <f t="shared" si="9"/>
        <v/>
      </c>
      <c r="AZ35" s="51">
        <f t="shared" si="10"/>
        <v>-152.99999999999994</v>
      </c>
    </row>
    <row r="36" spans="1:52" ht="19.95" customHeight="1" x14ac:dyDescent="0.25">
      <c r="A36" s="94"/>
      <c r="B36" s="55"/>
      <c r="C36" s="55"/>
      <c r="D36" s="55"/>
      <c r="E36" s="55"/>
      <c r="F36" s="56"/>
      <c r="G36" s="55"/>
      <c r="H36" s="55"/>
      <c r="I36" s="55"/>
      <c r="J36" s="58"/>
      <c r="K36" s="55"/>
      <c r="L36" s="55"/>
      <c r="M36" s="55"/>
      <c r="N36" s="55"/>
      <c r="O36" s="55"/>
      <c r="P36" s="55"/>
      <c r="Q36" s="95"/>
      <c r="R36" s="96"/>
      <c r="S36" s="97"/>
      <c r="Z36" s="5">
        <f t="shared" si="12"/>
        <v>33</v>
      </c>
      <c r="AA36" s="52">
        <v>45714</v>
      </c>
      <c r="AB36" s="55" t="s">
        <v>94</v>
      </c>
      <c r="AC36" s="55" t="s">
        <v>34</v>
      </c>
      <c r="AD36" s="54">
        <v>500</v>
      </c>
      <c r="AE36" s="55">
        <v>177.5</v>
      </c>
      <c r="AF36" s="56">
        <v>0.39200000000000002</v>
      </c>
      <c r="AG36" s="57">
        <v>45716</v>
      </c>
      <c r="AH36" s="55" t="s">
        <v>39</v>
      </c>
      <c r="AI36" s="62">
        <v>1.25</v>
      </c>
      <c r="AJ36" s="58">
        <v>0</v>
      </c>
      <c r="AK36" s="59">
        <f t="shared" si="3"/>
        <v>-3.1887755102040813</v>
      </c>
      <c r="AL36" s="60">
        <f t="shared" si="4"/>
        <v>1.25</v>
      </c>
      <c r="AM36" s="61">
        <f t="shared" si="5"/>
        <v>4</v>
      </c>
      <c r="AN36" s="54">
        <f t="shared" si="6"/>
        <v>500</v>
      </c>
      <c r="AO36" s="62">
        <v>1.1000000000000001</v>
      </c>
      <c r="AP36" s="55"/>
      <c r="AQ36" s="63">
        <f t="shared" si="13"/>
        <v>-0.11999999999999993</v>
      </c>
      <c r="AR36" s="64">
        <f t="shared" si="14"/>
        <v>-59.999999999999964</v>
      </c>
      <c r="AS36" s="67"/>
      <c r="AT36" s="66">
        <f t="shared" si="15"/>
        <v>3222</v>
      </c>
      <c r="AU36" s="67">
        <f t="shared" si="7"/>
        <v>500</v>
      </c>
      <c r="AX36" s="50">
        <f t="shared" si="8"/>
        <v>0</v>
      </c>
      <c r="AY36" s="1" t="str">
        <f t="shared" si="9"/>
        <v/>
      </c>
      <c r="AZ36" s="51">
        <f t="shared" si="10"/>
        <v>-59.999999999999964</v>
      </c>
    </row>
    <row r="37" spans="1:52" ht="19.95" customHeight="1" x14ac:dyDescent="0.25">
      <c r="A37" s="98"/>
      <c r="B37" s="99"/>
      <c r="C37" s="99"/>
      <c r="D37" s="99"/>
      <c r="E37" s="99"/>
      <c r="F37" s="100"/>
      <c r="G37" s="99"/>
      <c r="H37" s="99"/>
      <c r="I37" s="99"/>
      <c r="J37" s="101"/>
      <c r="K37" s="99"/>
      <c r="L37" s="99"/>
      <c r="M37" s="99"/>
      <c r="N37" s="99"/>
      <c r="O37" s="99"/>
      <c r="P37" s="99"/>
      <c r="Q37" s="102"/>
      <c r="R37" s="103"/>
      <c r="S37" s="104"/>
      <c r="Z37" s="5">
        <f t="shared" si="12"/>
        <v>34</v>
      </c>
      <c r="AA37" s="52">
        <v>45714</v>
      </c>
      <c r="AB37" s="55" t="s">
        <v>95</v>
      </c>
      <c r="AC37" s="55" t="s">
        <v>34</v>
      </c>
      <c r="AD37" s="54">
        <v>500</v>
      </c>
      <c r="AE37" s="55">
        <v>33</v>
      </c>
      <c r="AF37" s="56">
        <v>0.47799999999999998</v>
      </c>
      <c r="AG37" s="57">
        <v>45716</v>
      </c>
      <c r="AH37" s="55" t="s">
        <v>39</v>
      </c>
      <c r="AI37" s="62">
        <v>0.95</v>
      </c>
      <c r="AJ37" s="58">
        <v>0</v>
      </c>
      <c r="AK37" s="59">
        <f t="shared" si="3"/>
        <v>-1.9874476987447698</v>
      </c>
      <c r="AL37" s="60">
        <f t="shared" si="4"/>
        <v>0.95</v>
      </c>
      <c r="AM37" s="61">
        <f t="shared" si="5"/>
        <v>5</v>
      </c>
      <c r="AN37" s="54">
        <f t="shared" si="6"/>
        <v>475</v>
      </c>
      <c r="AO37" s="62">
        <v>1.1000000000000001</v>
      </c>
      <c r="AP37" s="55"/>
      <c r="AQ37" s="63">
        <f t="shared" si="13"/>
        <v>0.15789473684210542</v>
      </c>
      <c r="AR37" s="64">
        <f t="shared" si="14"/>
        <v>75.000000000000071</v>
      </c>
      <c r="AS37" s="67"/>
      <c r="AT37" s="66">
        <f t="shared" si="15"/>
        <v>3297</v>
      </c>
      <c r="AU37" s="67">
        <f t="shared" si="7"/>
        <v>475</v>
      </c>
      <c r="AX37" s="50">
        <f t="shared" si="8"/>
        <v>1</v>
      </c>
      <c r="AY37" s="1" t="str">
        <f t="shared" si="9"/>
        <v/>
      </c>
      <c r="AZ37" s="51">
        <f t="shared" si="10"/>
        <v>75.000000000000071</v>
      </c>
    </row>
    <row r="38" spans="1:52" ht="19.95" customHeight="1" x14ac:dyDescent="0.25">
      <c r="A38" s="98"/>
      <c r="B38" s="99"/>
      <c r="C38" s="99"/>
      <c r="D38" s="99"/>
      <c r="E38" s="99"/>
      <c r="F38" s="100"/>
      <c r="G38" s="99"/>
      <c r="H38" s="99"/>
      <c r="I38" s="99"/>
      <c r="J38" s="101"/>
      <c r="K38" s="99"/>
      <c r="L38" s="99"/>
      <c r="M38" s="99"/>
      <c r="N38" s="99"/>
      <c r="O38" s="99"/>
      <c r="P38" s="99"/>
      <c r="Q38" s="102"/>
      <c r="R38" s="103"/>
      <c r="S38" s="104"/>
      <c r="Z38" s="5">
        <f t="shared" si="12"/>
        <v>35</v>
      </c>
      <c r="AA38" s="52">
        <v>45714</v>
      </c>
      <c r="AB38" s="55" t="s">
        <v>96</v>
      </c>
      <c r="AC38" s="55" t="s">
        <v>34</v>
      </c>
      <c r="AD38" s="54">
        <v>500</v>
      </c>
      <c r="AE38" s="55">
        <v>405</v>
      </c>
      <c r="AF38" s="56">
        <v>0.42799999999999999</v>
      </c>
      <c r="AG38" s="57">
        <v>45716</v>
      </c>
      <c r="AH38" s="55" t="s">
        <v>39</v>
      </c>
      <c r="AI38" s="62">
        <v>2.88</v>
      </c>
      <c r="AJ38" s="58">
        <v>1</v>
      </c>
      <c r="AK38" s="59">
        <f t="shared" si="3"/>
        <v>-4.3925233644859816</v>
      </c>
      <c r="AL38" s="60">
        <f t="shared" si="4"/>
        <v>1.88</v>
      </c>
      <c r="AM38" s="61">
        <f t="shared" si="5"/>
        <v>2</v>
      </c>
      <c r="AN38" s="54">
        <f t="shared" si="6"/>
        <v>576</v>
      </c>
      <c r="AO38" s="62">
        <v>2.9</v>
      </c>
      <c r="AP38" s="55"/>
      <c r="AQ38" s="63">
        <f t="shared" si="13"/>
        <v>1.0638297872340436E-2</v>
      </c>
      <c r="AR38" s="64">
        <f t="shared" si="14"/>
        <v>4.0000000000000036</v>
      </c>
      <c r="AS38" s="67"/>
      <c r="AT38" s="66">
        <f t="shared" si="15"/>
        <v>3301</v>
      </c>
      <c r="AU38" s="67">
        <f t="shared" si="7"/>
        <v>376</v>
      </c>
      <c r="AX38" s="50">
        <f t="shared" si="8"/>
        <v>1</v>
      </c>
      <c r="AY38" s="1" t="str">
        <f t="shared" si="9"/>
        <v/>
      </c>
      <c r="AZ38" s="51">
        <f t="shared" si="10"/>
        <v>4.0000000000000036</v>
      </c>
    </row>
    <row r="39" spans="1:52" ht="19.95" customHeight="1" x14ac:dyDescent="0.25">
      <c r="A39" s="98"/>
      <c r="B39" s="99"/>
      <c r="C39" s="99"/>
      <c r="D39" s="99"/>
      <c r="E39" s="99"/>
      <c r="F39" s="100"/>
      <c r="G39" s="99"/>
      <c r="H39" s="99"/>
      <c r="I39" s="99"/>
      <c r="J39" s="101"/>
      <c r="K39" s="99"/>
      <c r="L39" s="99"/>
      <c r="M39" s="99"/>
      <c r="N39" s="99"/>
      <c r="O39" s="99"/>
      <c r="P39" s="99"/>
      <c r="Q39" s="102"/>
      <c r="R39" s="103"/>
      <c r="S39" s="104"/>
      <c r="Z39" s="5">
        <f t="shared" si="12"/>
        <v>36</v>
      </c>
      <c r="AA39" s="52">
        <v>45714</v>
      </c>
      <c r="AB39" s="55" t="s">
        <v>61</v>
      </c>
      <c r="AC39" s="55" t="s">
        <v>34</v>
      </c>
      <c r="AD39" s="54">
        <v>500</v>
      </c>
      <c r="AE39" s="55">
        <v>50</v>
      </c>
      <c r="AF39" s="56">
        <v>0.45500000000000002</v>
      </c>
      <c r="AG39" s="57">
        <v>45716</v>
      </c>
      <c r="AH39" s="55" t="s">
        <v>39</v>
      </c>
      <c r="AI39" s="62">
        <v>1.24</v>
      </c>
      <c r="AJ39" s="58">
        <v>0.25</v>
      </c>
      <c r="AK39" s="59">
        <f t="shared" si="3"/>
        <v>-2.1758241758241756</v>
      </c>
      <c r="AL39" s="60">
        <f t="shared" si="4"/>
        <v>0.99</v>
      </c>
      <c r="AM39" s="61">
        <f t="shared" si="5"/>
        <v>5</v>
      </c>
      <c r="AN39" s="54">
        <f t="shared" si="6"/>
        <v>620</v>
      </c>
      <c r="AO39" s="62">
        <v>1.5</v>
      </c>
      <c r="AP39" s="55"/>
      <c r="AQ39" s="63">
        <f t="shared" si="13"/>
        <v>0.26262626262626265</v>
      </c>
      <c r="AR39" s="64">
        <f t="shared" si="14"/>
        <v>130</v>
      </c>
      <c r="AS39" s="67"/>
      <c r="AT39" s="66">
        <f t="shared" si="15"/>
        <v>3431</v>
      </c>
      <c r="AU39" s="67">
        <f t="shared" si="7"/>
        <v>495</v>
      </c>
      <c r="AX39" s="50">
        <f t="shared" si="8"/>
        <v>1</v>
      </c>
      <c r="AY39" s="1" t="str">
        <f t="shared" si="9"/>
        <v/>
      </c>
      <c r="AZ39" s="51">
        <f t="shared" si="10"/>
        <v>130</v>
      </c>
    </row>
    <row r="40" spans="1:52" ht="19.95" customHeight="1" x14ac:dyDescent="0.25">
      <c r="A40" s="98"/>
      <c r="B40" s="99"/>
      <c r="C40" s="99"/>
      <c r="D40" s="99"/>
      <c r="E40" s="99"/>
      <c r="F40" s="100"/>
      <c r="G40" s="99"/>
      <c r="H40" s="99"/>
      <c r="I40" s="99"/>
      <c r="J40" s="101"/>
      <c r="K40" s="99"/>
      <c r="L40" s="99"/>
      <c r="M40" s="99"/>
      <c r="N40" s="99"/>
      <c r="O40" s="99"/>
      <c r="P40" s="99"/>
      <c r="Q40" s="102"/>
      <c r="R40" s="103"/>
      <c r="S40" s="104"/>
      <c r="Z40" s="5">
        <f t="shared" si="12"/>
        <v>37</v>
      </c>
      <c r="AA40" s="52">
        <v>45714</v>
      </c>
      <c r="AB40" s="55" t="s">
        <v>97</v>
      </c>
      <c r="AC40" s="55" t="s">
        <v>34</v>
      </c>
      <c r="AD40" s="54">
        <v>500</v>
      </c>
      <c r="AE40" s="55">
        <v>212.5</v>
      </c>
      <c r="AF40" s="56">
        <v>0.44</v>
      </c>
      <c r="AG40" s="57">
        <v>45716</v>
      </c>
      <c r="AH40" s="55" t="s">
        <v>39</v>
      </c>
      <c r="AI40" s="62">
        <v>3.85</v>
      </c>
      <c r="AJ40" s="58">
        <v>2</v>
      </c>
      <c r="AK40" s="59">
        <f t="shared" si="3"/>
        <v>-4.204545454545455</v>
      </c>
      <c r="AL40" s="60">
        <f t="shared" si="4"/>
        <v>1.85</v>
      </c>
      <c r="AM40" s="61">
        <f t="shared" si="5"/>
        <v>2</v>
      </c>
      <c r="AN40" s="54">
        <f t="shared" si="6"/>
        <v>770</v>
      </c>
      <c r="AO40" s="62">
        <v>4.1500000000000004</v>
      </c>
      <c r="AP40" s="55">
        <v>4.3499999999999996</v>
      </c>
      <c r="AQ40" s="63">
        <f t="shared" si="13"/>
        <v>0.21621621621621614</v>
      </c>
      <c r="AR40" s="64">
        <f t="shared" si="14"/>
        <v>79.999999999999986</v>
      </c>
      <c r="AS40" s="67" t="s">
        <v>69</v>
      </c>
      <c r="AT40" s="66">
        <f t="shared" si="15"/>
        <v>3511</v>
      </c>
      <c r="AU40" s="67">
        <f t="shared" si="7"/>
        <v>370</v>
      </c>
      <c r="AX40" s="50">
        <f t="shared" si="8"/>
        <v>1</v>
      </c>
      <c r="AY40" s="1" t="str">
        <f t="shared" si="9"/>
        <v/>
      </c>
      <c r="AZ40" s="51">
        <f t="shared" si="10"/>
        <v>79.999999999999986</v>
      </c>
    </row>
    <row r="41" spans="1:52" ht="19.95" customHeight="1" x14ac:dyDescent="0.25">
      <c r="A41" s="98"/>
      <c r="B41" s="99"/>
      <c r="C41" s="99"/>
      <c r="D41" s="99"/>
      <c r="E41" s="99"/>
      <c r="F41" s="100"/>
      <c r="G41" s="99"/>
      <c r="H41" s="99"/>
      <c r="I41" s="99"/>
      <c r="J41" s="101"/>
      <c r="K41" s="99"/>
      <c r="L41" s="99"/>
      <c r="M41" s="99"/>
      <c r="N41" s="99"/>
      <c r="O41" s="99"/>
      <c r="P41" s="99"/>
      <c r="Q41" s="102"/>
      <c r="R41" s="103"/>
      <c r="S41" s="104"/>
      <c r="Z41" s="5">
        <f t="shared" si="12"/>
        <v>38</v>
      </c>
      <c r="AA41" s="52">
        <v>45715</v>
      </c>
      <c r="AB41" s="55" t="s">
        <v>98</v>
      </c>
      <c r="AC41" s="55" t="s">
        <v>33</v>
      </c>
      <c r="AD41" s="54">
        <v>500</v>
      </c>
      <c r="AE41" s="55">
        <v>182.5</v>
      </c>
      <c r="AF41" s="56">
        <v>0.48599999999999999</v>
      </c>
      <c r="AG41" s="57">
        <v>45716</v>
      </c>
      <c r="AH41" s="55" t="s">
        <v>36</v>
      </c>
      <c r="AI41" s="62">
        <v>5.2</v>
      </c>
      <c r="AJ41" s="58">
        <v>3</v>
      </c>
      <c r="AK41" s="59">
        <f t="shared" si="3"/>
        <v>-4.5267489711934159</v>
      </c>
      <c r="AL41" s="60">
        <f t="shared" si="4"/>
        <v>2.2000000000000002</v>
      </c>
      <c r="AM41" s="61">
        <f t="shared" si="5"/>
        <v>2</v>
      </c>
      <c r="AN41" s="54">
        <f t="shared" si="6"/>
        <v>1040</v>
      </c>
      <c r="AO41" s="62">
        <v>6.35</v>
      </c>
      <c r="AP41" s="55">
        <v>6.1</v>
      </c>
      <c r="AQ41" s="63">
        <f t="shared" si="13"/>
        <v>0.46590909090909061</v>
      </c>
      <c r="AR41" s="64">
        <f t="shared" si="14"/>
        <v>204.99999999999989</v>
      </c>
      <c r="AS41" s="67"/>
      <c r="AT41" s="66">
        <f t="shared" si="15"/>
        <v>3716</v>
      </c>
      <c r="AU41" s="67">
        <f t="shared" si="7"/>
        <v>440.00000000000006</v>
      </c>
      <c r="AX41" s="50">
        <f t="shared" si="8"/>
        <v>1</v>
      </c>
      <c r="AY41" s="1">
        <f t="shared" si="9"/>
        <v>204.99999999999989</v>
      </c>
      <c r="AZ41" s="51" t="str">
        <f t="shared" si="10"/>
        <v/>
      </c>
    </row>
    <row r="42" spans="1:52" ht="19.95" customHeight="1" x14ac:dyDescent="0.25">
      <c r="A42" s="98"/>
      <c r="B42" s="99"/>
      <c r="C42" s="99"/>
      <c r="D42" s="99"/>
      <c r="E42" s="99"/>
      <c r="F42" s="100"/>
      <c r="G42" s="99"/>
      <c r="H42" s="99"/>
      <c r="I42" s="99"/>
      <c r="J42" s="101"/>
      <c r="K42" s="99"/>
      <c r="L42" s="99"/>
      <c r="M42" s="99"/>
      <c r="N42" s="99"/>
      <c r="O42" s="99"/>
      <c r="P42" s="99"/>
      <c r="Q42" s="102"/>
      <c r="R42" s="103"/>
      <c r="S42" s="104"/>
      <c r="Z42" s="5">
        <f t="shared" si="12"/>
        <v>39</v>
      </c>
      <c r="AA42" s="52">
        <v>45715</v>
      </c>
      <c r="AB42" s="55" t="s">
        <v>97</v>
      </c>
      <c r="AC42" s="55" t="s">
        <v>33</v>
      </c>
      <c r="AD42" s="54">
        <v>500</v>
      </c>
      <c r="AE42" s="55">
        <v>215</v>
      </c>
      <c r="AF42" s="56">
        <v>0.47899999999999998</v>
      </c>
      <c r="AG42" s="57">
        <v>45716</v>
      </c>
      <c r="AH42" s="55" t="s">
        <v>36</v>
      </c>
      <c r="AI42" s="62">
        <v>3.5</v>
      </c>
      <c r="AJ42" s="58">
        <v>1.5</v>
      </c>
      <c r="AK42" s="59">
        <f t="shared" si="3"/>
        <v>-4.1753653444676413</v>
      </c>
      <c r="AL42" s="60">
        <f t="shared" si="4"/>
        <v>2</v>
      </c>
      <c r="AM42" s="61">
        <f t="shared" si="5"/>
        <v>2</v>
      </c>
      <c r="AN42" s="54">
        <f t="shared" si="6"/>
        <v>700</v>
      </c>
      <c r="AO42" s="62">
        <v>4.95</v>
      </c>
      <c r="AP42" s="55"/>
      <c r="AQ42" s="63">
        <f t="shared" si="13"/>
        <v>0.72500000000000009</v>
      </c>
      <c r="AR42" s="64">
        <f t="shared" si="14"/>
        <v>290.00000000000006</v>
      </c>
      <c r="AS42" s="67"/>
      <c r="AT42" s="66">
        <f t="shared" si="15"/>
        <v>4006</v>
      </c>
      <c r="AU42" s="67">
        <f t="shared" si="7"/>
        <v>400</v>
      </c>
      <c r="AX42" s="50">
        <f t="shared" si="8"/>
        <v>1</v>
      </c>
      <c r="AY42" s="1">
        <f t="shared" si="9"/>
        <v>290.00000000000006</v>
      </c>
      <c r="AZ42" s="51" t="str">
        <f t="shared" si="10"/>
        <v/>
      </c>
    </row>
    <row r="43" spans="1:52" ht="19.95" customHeight="1" thickBot="1" x14ac:dyDescent="0.3">
      <c r="A43" s="105"/>
      <c r="B43" s="106"/>
      <c r="C43" s="106"/>
      <c r="D43" s="106"/>
      <c r="E43" s="106"/>
      <c r="F43" s="107"/>
      <c r="G43" s="106"/>
      <c r="H43" s="106"/>
      <c r="I43" s="106"/>
      <c r="J43" s="108"/>
      <c r="K43" s="106"/>
      <c r="L43" s="106"/>
      <c r="M43" s="106"/>
      <c r="N43" s="106"/>
      <c r="O43" s="106"/>
      <c r="P43" s="106"/>
      <c r="Q43" s="109"/>
      <c r="R43" s="110"/>
      <c r="S43" s="111"/>
      <c r="Z43" s="5">
        <f t="shared" si="12"/>
        <v>40</v>
      </c>
      <c r="AA43" s="52">
        <v>45715</v>
      </c>
      <c r="AB43" s="55" t="s">
        <v>64</v>
      </c>
      <c r="AC43" s="55" t="s">
        <v>34</v>
      </c>
      <c r="AD43" s="54">
        <v>500</v>
      </c>
      <c r="AE43" s="55">
        <v>130</v>
      </c>
      <c r="AF43" s="56">
        <v>0.497</v>
      </c>
      <c r="AG43" s="57">
        <v>45716</v>
      </c>
      <c r="AH43" s="55" t="s">
        <v>36</v>
      </c>
      <c r="AI43" s="62">
        <v>3.3</v>
      </c>
      <c r="AJ43" s="58">
        <v>1.5</v>
      </c>
      <c r="AK43" s="59">
        <f t="shared" si="3"/>
        <v>-3.6217303822937623</v>
      </c>
      <c r="AL43" s="60">
        <f t="shared" si="4"/>
        <v>1.7999999999999998</v>
      </c>
      <c r="AM43" s="61">
        <f t="shared" si="5"/>
        <v>2</v>
      </c>
      <c r="AN43" s="54">
        <f t="shared" si="6"/>
        <v>660</v>
      </c>
      <c r="AO43" s="62">
        <v>5.05</v>
      </c>
      <c r="AP43" s="55"/>
      <c r="AQ43" s="63">
        <f t="shared" si="13"/>
        <v>0.97222222222222232</v>
      </c>
      <c r="AR43" s="64">
        <f t="shared" si="14"/>
        <v>350</v>
      </c>
      <c r="AS43" s="67"/>
      <c r="AT43" s="66">
        <f t="shared" si="15"/>
        <v>4356</v>
      </c>
      <c r="AU43" s="67">
        <f t="shared" si="7"/>
        <v>359.99999999999994</v>
      </c>
      <c r="AX43" s="50">
        <f t="shared" si="8"/>
        <v>1</v>
      </c>
      <c r="AY43" s="1" t="str">
        <f t="shared" si="9"/>
        <v/>
      </c>
      <c r="AZ43" s="51">
        <f t="shared" si="10"/>
        <v>350</v>
      </c>
    </row>
    <row r="44" spans="1:52" ht="19.95" customHeight="1" x14ac:dyDescent="0.25">
      <c r="A44" s="98"/>
      <c r="B44" s="99"/>
      <c r="C44" s="99"/>
      <c r="D44" s="99"/>
      <c r="E44" s="99"/>
      <c r="F44" s="100"/>
      <c r="G44" s="99"/>
      <c r="H44" s="99"/>
      <c r="I44" s="99"/>
      <c r="J44" s="101"/>
      <c r="K44" s="99"/>
      <c r="L44" s="99"/>
      <c r="M44" s="99"/>
      <c r="N44" s="99"/>
      <c r="O44" s="99"/>
      <c r="P44" s="99"/>
      <c r="Q44" s="102"/>
      <c r="R44" s="103"/>
      <c r="S44" s="104"/>
      <c r="Z44" s="5">
        <f t="shared" si="12"/>
        <v>41</v>
      </c>
      <c r="AA44" s="52">
        <v>45715</v>
      </c>
      <c r="AB44" s="55" t="s">
        <v>97</v>
      </c>
      <c r="AC44" s="55" t="s">
        <v>34</v>
      </c>
      <c r="AD44" s="54">
        <v>500</v>
      </c>
      <c r="AE44" s="55">
        <v>210</v>
      </c>
      <c r="AF44" s="56">
        <v>0.47699999999999998</v>
      </c>
      <c r="AG44" s="57">
        <v>45716</v>
      </c>
      <c r="AH44" s="55" t="s">
        <v>36</v>
      </c>
      <c r="AI44" s="62">
        <v>3.15</v>
      </c>
      <c r="AJ44" s="58">
        <v>1</v>
      </c>
      <c r="AK44" s="59">
        <f t="shared" si="3"/>
        <v>-4.5073375262054505</v>
      </c>
      <c r="AL44" s="60">
        <f t="shared" si="4"/>
        <v>2.15</v>
      </c>
      <c r="AM44" s="61">
        <f t="shared" si="5"/>
        <v>2</v>
      </c>
      <c r="AN44" s="54">
        <f t="shared" si="6"/>
        <v>630</v>
      </c>
      <c r="AO44" s="62">
        <v>5.7</v>
      </c>
      <c r="AP44" s="55"/>
      <c r="AQ44" s="63">
        <f t="shared" si="13"/>
        <v>1.1860465116279071</v>
      </c>
      <c r="AR44" s="64">
        <f t="shared" si="14"/>
        <v>510.00000000000006</v>
      </c>
      <c r="AS44" s="67"/>
      <c r="AT44" s="66">
        <f t="shared" si="15"/>
        <v>4866</v>
      </c>
      <c r="AU44" s="67">
        <f t="shared" si="7"/>
        <v>430</v>
      </c>
      <c r="AX44" s="50">
        <f t="shared" si="8"/>
        <v>1</v>
      </c>
      <c r="AY44" s="1" t="str">
        <f t="shared" si="9"/>
        <v/>
      </c>
      <c r="AZ44" s="51">
        <f t="shared" si="10"/>
        <v>510.00000000000006</v>
      </c>
    </row>
    <row r="45" spans="1:52" ht="19.95" customHeight="1" x14ac:dyDescent="0.25">
      <c r="A45" s="98"/>
      <c r="B45" s="99"/>
      <c r="C45" s="99"/>
      <c r="D45" s="99"/>
      <c r="E45" s="99"/>
      <c r="F45" s="100"/>
      <c r="G45" s="99"/>
      <c r="H45" s="99"/>
      <c r="I45" s="99"/>
      <c r="J45" s="101"/>
      <c r="K45" s="99"/>
      <c r="L45" s="99"/>
      <c r="M45" s="99"/>
      <c r="N45" s="99"/>
      <c r="O45" s="99"/>
      <c r="P45" s="99"/>
      <c r="Q45" s="102"/>
      <c r="R45" s="103"/>
      <c r="S45" s="104"/>
      <c r="Z45" s="5">
        <f t="shared" si="12"/>
        <v>42</v>
      </c>
      <c r="AA45" s="52">
        <v>45715</v>
      </c>
      <c r="AB45" s="55" t="s">
        <v>61</v>
      </c>
      <c r="AC45" s="55" t="s">
        <v>34</v>
      </c>
      <c r="AD45" s="54">
        <v>500</v>
      </c>
      <c r="AE45" s="55">
        <v>52</v>
      </c>
      <c r="AF45" s="56">
        <v>0.436</v>
      </c>
      <c r="AG45" s="57">
        <v>45716</v>
      </c>
      <c r="AH45" s="55" t="s">
        <v>39</v>
      </c>
      <c r="AI45" s="62">
        <v>0.97</v>
      </c>
      <c r="AJ45" s="58">
        <v>0</v>
      </c>
      <c r="AK45" s="59">
        <f t="shared" si="3"/>
        <v>-2.2247706422018347</v>
      </c>
      <c r="AL45" s="60">
        <f t="shared" si="4"/>
        <v>0.97</v>
      </c>
      <c r="AM45" s="61">
        <f t="shared" si="5"/>
        <v>5</v>
      </c>
      <c r="AN45" s="54">
        <f t="shared" si="6"/>
        <v>484.99999999999994</v>
      </c>
      <c r="AO45" s="62">
        <v>0.92</v>
      </c>
      <c r="AP45" s="55"/>
      <c r="AQ45" s="63">
        <f t="shared" si="13"/>
        <v>-5.1546391752577254E-2</v>
      </c>
      <c r="AR45" s="64">
        <f t="shared" si="14"/>
        <v>-24.999999999999964</v>
      </c>
      <c r="AS45" s="67"/>
      <c r="AT45" s="66">
        <f t="shared" si="15"/>
        <v>4841</v>
      </c>
      <c r="AU45" s="67">
        <f t="shared" si="7"/>
        <v>484.99999999999994</v>
      </c>
      <c r="AX45" s="50">
        <f t="shared" si="8"/>
        <v>0</v>
      </c>
      <c r="AY45" s="1" t="str">
        <f t="shared" si="9"/>
        <v/>
      </c>
      <c r="AZ45" s="51">
        <f t="shared" si="10"/>
        <v>-24.999999999999964</v>
      </c>
    </row>
    <row r="46" spans="1:52" ht="19.95" customHeight="1" thickBot="1" x14ac:dyDescent="0.3">
      <c r="A46" s="105"/>
      <c r="B46" s="106"/>
      <c r="C46" s="106"/>
      <c r="D46" s="106"/>
      <c r="E46" s="106"/>
      <c r="F46" s="107"/>
      <c r="G46" s="106"/>
      <c r="H46" s="106"/>
      <c r="I46" s="106"/>
      <c r="J46" s="108"/>
      <c r="K46" s="106"/>
      <c r="L46" s="106"/>
      <c r="M46" s="106"/>
      <c r="N46" s="106"/>
      <c r="O46" s="106"/>
      <c r="P46" s="106"/>
      <c r="Q46" s="109"/>
      <c r="R46" s="110"/>
      <c r="S46" s="111"/>
      <c r="Z46" s="5">
        <f t="shared" si="12"/>
        <v>43</v>
      </c>
      <c r="AA46" s="52">
        <v>45715</v>
      </c>
      <c r="AB46" s="55" t="s">
        <v>99</v>
      </c>
      <c r="AC46" s="55" t="s">
        <v>34</v>
      </c>
      <c r="AD46" s="54">
        <v>500</v>
      </c>
      <c r="AE46" s="55">
        <v>140</v>
      </c>
      <c r="AF46" s="56">
        <v>0.47799999999999998</v>
      </c>
      <c r="AG46" s="57">
        <v>45716</v>
      </c>
      <c r="AH46" s="55" t="s">
        <v>36</v>
      </c>
      <c r="AI46" s="62">
        <v>3.6</v>
      </c>
      <c r="AJ46" s="58">
        <v>1.5</v>
      </c>
      <c r="AK46" s="59">
        <f t="shared" si="3"/>
        <v>-4.3933054393305442</v>
      </c>
      <c r="AL46" s="60">
        <f t="shared" si="4"/>
        <v>2.1</v>
      </c>
      <c r="AM46" s="61">
        <f t="shared" si="5"/>
        <v>2</v>
      </c>
      <c r="AN46" s="54">
        <f t="shared" si="6"/>
        <v>720</v>
      </c>
      <c r="AO46" s="62">
        <v>4.9000000000000004</v>
      </c>
      <c r="AP46" s="55"/>
      <c r="AQ46" s="63">
        <f t="shared" si="13"/>
        <v>0.61904761904761918</v>
      </c>
      <c r="AR46" s="64">
        <f t="shared" si="14"/>
        <v>260.00000000000006</v>
      </c>
      <c r="AS46" s="67"/>
      <c r="AT46" s="66">
        <f t="shared" si="15"/>
        <v>5101</v>
      </c>
      <c r="AU46" s="67">
        <f t="shared" si="7"/>
        <v>420</v>
      </c>
      <c r="AX46" s="50">
        <f t="shared" si="8"/>
        <v>1</v>
      </c>
      <c r="AY46" s="1" t="str">
        <f t="shared" si="9"/>
        <v/>
      </c>
      <c r="AZ46" s="51">
        <f t="shared" si="10"/>
        <v>260.00000000000006</v>
      </c>
    </row>
    <row r="47" spans="1:52" ht="19.95" customHeight="1" x14ac:dyDescent="0.25">
      <c r="A47" s="98"/>
      <c r="B47" s="99"/>
      <c r="C47" s="99"/>
      <c r="D47" s="99"/>
      <c r="E47" s="99"/>
      <c r="F47" s="100"/>
      <c r="G47" s="99"/>
      <c r="H47" s="99"/>
      <c r="I47" s="99"/>
      <c r="J47" s="101"/>
      <c r="K47" s="99"/>
      <c r="L47" s="99"/>
      <c r="M47" s="99"/>
      <c r="N47" s="99"/>
      <c r="O47" s="99"/>
      <c r="P47" s="99"/>
      <c r="Q47" s="102"/>
      <c r="R47" s="103"/>
      <c r="S47" s="104"/>
      <c r="Z47" s="5">
        <f t="shared" si="12"/>
        <v>44</v>
      </c>
      <c r="AA47" s="52">
        <v>45721</v>
      </c>
      <c r="AB47" s="55" t="s">
        <v>100</v>
      </c>
      <c r="AC47" s="55" t="s">
        <v>33</v>
      </c>
      <c r="AD47" s="54">
        <v>500</v>
      </c>
      <c r="AE47" s="55">
        <v>350</v>
      </c>
      <c r="AF47" s="56">
        <v>0.41</v>
      </c>
      <c r="AG47" s="57">
        <v>45723</v>
      </c>
      <c r="AH47" s="55" t="s">
        <v>36</v>
      </c>
      <c r="AI47" s="62">
        <v>8.75</v>
      </c>
      <c r="AJ47" s="58">
        <v>7</v>
      </c>
      <c r="AK47" s="59">
        <f t="shared" si="3"/>
        <v>-4.2682926829268295</v>
      </c>
      <c r="AL47" s="60">
        <f t="shared" si="4"/>
        <v>1.75</v>
      </c>
      <c r="AM47" s="61">
        <f t="shared" si="5"/>
        <v>2</v>
      </c>
      <c r="AN47" s="54">
        <f t="shared" si="6"/>
        <v>1750</v>
      </c>
      <c r="AO47" s="62">
        <v>10.4</v>
      </c>
      <c r="AP47" s="55">
        <v>11.1</v>
      </c>
      <c r="AQ47" s="63">
        <f t="shared" si="13"/>
        <v>1.1428571428571428</v>
      </c>
      <c r="AR47" s="64">
        <f t="shared" si="14"/>
        <v>400</v>
      </c>
      <c r="AS47" s="67"/>
      <c r="AT47" s="66">
        <f t="shared" si="15"/>
        <v>5501</v>
      </c>
      <c r="AU47" s="67">
        <f t="shared" si="7"/>
        <v>350</v>
      </c>
      <c r="AX47" s="50">
        <f t="shared" si="8"/>
        <v>1</v>
      </c>
      <c r="AY47" s="1">
        <f t="shared" si="9"/>
        <v>400</v>
      </c>
      <c r="AZ47" s="51" t="str">
        <f t="shared" si="10"/>
        <v/>
      </c>
    </row>
    <row r="48" spans="1:52" ht="19.95" customHeight="1" x14ac:dyDescent="0.25">
      <c r="A48" s="98"/>
      <c r="B48" s="99"/>
      <c r="C48" s="99"/>
      <c r="D48" s="99"/>
      <c r="E48" s="99"/>
      <c r="F48" s="100"/>
      <c r="G48" s="99"/>
      <c r="H48" s="99"/>
      <c r="I48" s="99"/>
      <c r="J48" s="101"/>
      <c r="K48" s="99"/>
      <c r="L48" s="99"/>
      <c r="M48" s="99"/>
      <c r="N48" s="99"/>
      <c r="O48" s="99"/>
      <c r="P48" s="99"/>
      <c r="Q48" s="102"/>
      <c r="R48" s="103"/>
      <c r="S48" s="104"/>
      <c r="Z48" s="5">
        <f t="shared" si="12"/>
        <v>45</v>
      </c>
      <c r="AA48" s="52">
        <v>45721</v>
      </c>
      <c r="AB48" s="55" t="s">
        <v>101</v>
      </c>
      <c r="AC48" s="55" t="s">
        <v>33</v>
      </c>
      <c r="AD48" s="54">
        <v>500</v>
      </c>
      <c r="AE48" s="55">
        <v>232.5</v>
      </c>
      <c r="AF48" s="56">
        <v>0.443</v>
      </c>
      <c r="AG48" s="57">
        <v>45723</v>
      </c>
      <c r="AH48" s="55" t="s">
        <v>36</v>
      </c>
      <c r="AI48" s="62">
        <v>2.64</v>
      </c>
      <c r="AJ48" s="58">
        <v>0.75</v>
      </c>
      <c r="AK48" s="59">
        <f t="shared" si="3"/>
        <v>-4.2663656884875847</v>
      </c>
      <c r="AL48" s="60">
        <f t="shared" si="4"/>
        <v>1.8900000000000001</v>
      </c>
      <c r="AM48" s="61">
        <f t="shared" si="5"/>
        <v>2</v>
      </c>
      <c r="AN48" s="54">
        <f t="shared" si="6"/>
        <v>528</v>
      </c>
      <c r="AO48" s="62">
        <v>3.1</v>
      </c>
      <c r="AP48" s="55">
        <v>3.25</v>
      </c>
      <c r="AQ48" s="63">
        <f t="shared" si="13"/>
        <v>0.28306878306878291</v>
      </c>
      <c r="AR48" s="64">
        <f t="shared" si="14"/>
        <v>106.99999999999994</v>
      </c>
      <c r="AS48" s="67"/>
      <c r="AT48" s="66">
        <f t="shared" si="15"/>
        <v>5608</v>
      </c>
      <c r="AU48" s="67">
        <f t="shared" si="7"/>
        <v>378</v>
      </c>
      <c r="AX48" s="50">
        <f t="shared" si="8"/>
        <v>1</v>
      </c>
      <c r="AY48" s="1">
        <f t="shared" si="9"/>
        <v>106.99999999999994</v>
      </c>
      <c r="AZ48" s="51" t="str">
        <f t="shared" si="10"/>
        <v/>
      </c>
    </row>
    <row r="49" spans="1:52" ht="19.95" customHeight="1" thickBot="1" x14ac:dyDescent="0.3">
      <c r="A49" s="105"/>
      <c r="B49" s="106"/>
      <c r="C49" s="106"/>
      <c r="D49" s="106"/>
      <c r="E49" s="106"/>
      <c r="F49" s="107"/>
      <c r="G49" s="106"/>
      <c r="H49" s="106"/>
      <c r="I49" s="106"/>
      <c r="J49" s="108"/>
      <c r="K49" s="106"/>
      <c r="L49" s="106"/>
      <c r="M49" s="106"/>
      <c r="N49" s="106"/>
      <c r="O49" s="106"/>
      <c r="P49" s="106"/>
      <c r="Q49" s="109"/>
      <c r="R49" s="110"/>
      <c r="S49" s="111"/>
      <c r="Z49" s="5">
        <f t="shared" si="12"/>
        <v>46</v>
      </c>
      <c r="AA49" s="52">
        <v>45721</v>
      </c>
      <c r="AB49" s="55" t="s">
        <v>101</v>
      </c>
      <c r="AC49" s="55" t="s">
        <v>34</v>
      </c>
      <c r="AD49" s="54">
        <v>500</v>
      </c>
      <c r="AE49" s="55">
        <v>230</v>
      </c>
      <c r="AF49" s="56">
        <v>0.439</v>
      </c>
      <c r="AG49" s="57">
        <v>45723</v>
      </c>
      <c r="AH49" s="55" t="s">
        <v>36</v>
      </c>
      <c r="AI49" s="62">
        <v>2.67</v>
      </c>
      <c r="AJ49" s="58">
        <v>0.75</v>
      </c>
      <c r="AK49" s="59">
        <f t="shared" si="3"/>
        <v>-4.3735763097949887</v>
      </c>
      <c r="AL49" s="60">
        <f t="shared" si="4"/>
        <v>1.92</v>
      </c>
      <c r="AM49" s="61">
        <f t="shared" si="5"/>
        <v>2</v>
      </c>
      <c r="AN49" s="54">
        <f t="shared" si="6"/>
        <v>534</v>
      </c>
      <c r="AO49" s="62">
        <v>2.2000000000000002</v>
      </c>
      <c r="AP49" s="55"/>
      <c r="AQ49" s="63">
        <f t="shared" si="13"/>
        <v>-0.24479166666666655</v>
      </c>
      <c r="AR49" s="64">
        <f t="shared" si="14"/>
        <v>-93.999999999999943</v>
      </c>
      <c r="AS49" s="67" t="s">
        <v>102</v>
      </c>
      <c r="AT49" s="66">
        <f t="shared" si="15"/>
        <v>5514</v>
      </c>
      <c r="AU49" s="67">
        <f t="shared" si="7"/>
        <v>384</v>
      </c>
      <c r="AX49" s="50">
        <f t="shared" si="8"/>
        <v>0</v>
      </c>
      <c r="AY49" s="1" t="str">
        <f t="shared" si="9"/>
        <v/>
      </c>
      <c r="AZ49" s="51">
        <f t="shared" si="10"/>
        <v>-93.999999999999943</v>
      </c>
    </row>
    <row r="50" spans="1:52" ht="19.95" customHeight="1" x14ac:dyDescent="0.25">
      <c r="A50" s="98"/>
      <c r="B50" s="99"/>
      <c r="C50" s="99"/>
      <c r="D50" s="99"/>
      <c r="E50" s="99"/>
      <c r="F50" s="100"/>
      <c r="G50" s="99"/>
      <c r="H50" s="99"/>
      <c r="I50" s="99"/>
      <c r="J50" s="101"/>
      <c r="K50" s="99"/>
      <c r="L50" s="99"/>
      <c r="M50" s="99"/>
      <c r="N50" s="99"/>
      <c r="O50" s="99"/>
      <c r="P50" s="99"/>
      <c r="Q50" s="102"/>
      <c r="R50" s="103"/>
      <c r="S50" s="104"/>
      <c r="Z50" s="5">
        <f t="shared" si="12"/>
        <v>47</v>
      </c>
      <c r="AA50" s="52">
        <v>45722</v>
      </c>
      <c r="AB50" s="55" t="s">
        <v>56</v>
      </c>
      <c r="AC50" s="55" t="s">
        <v>33</v>
      </c>
      <c r="AD50" s="54">
        <v>500</v>
      </c>
      <c r="AE50" s="55">
        <v>86</v>
      </c>
      <c r="AF50" s="56">
        <v>0.47599999999999998</v>
      </c>
      <c r="AG50" s="57">
        <v>45723</v>
      </c>
      <c r="AH50" s="55" t="s">
        <v>36</v>
      </c>
      <c r="AI50" s="62">
        <v>2.85</v>
      </c>
      <c r="AJ50" s="58">
        <v>0.75</v>
      </c>
      <c r="AK50" s="59">
        <f t="shared" si="3"/>
        <v>-4.4117647058823533</v>
      </c>
      <c r="AL50" s="60">
        <f t="shared" si="4"/>
        <v>2.1</v>
      </c>
      <c r="AM50" s="61">
        <f t="shared" si="5"/>
        <v>2</v>
      </c>
      <c r="AN50" s="54">
        <f t="shared" si="6"/>
        <v>570</v>
      </c>
      <c r="AO50" s="62">
        <v>1.9</v>
      </c>
      <c r="AP50" s="55"/>
      <c r="AQ50" s="63">
        <f t="shared" si="13"/>
        <v>-0.45238095238095244</v>
      </c>
      <c r="AR50" s="64">
        <f t="shared" si="14"/>
        <v>-190.00000000000003</v>
      </c>
      <c r="AS50" s="67"/>
      <c r="AT50" s="66">
        <f t="shared" si="15"/>
        <v>5324</v>
      </c>
      <c r="AU50" s="67">
        <f t="shared" si="7"/>
        <v>420</v>
      </c>
      <c r="AX50" s="50">
        <f t="shared" si="8"/>
        <v>0</v>
      </c>
      <c r="AY50" s="1">
        <f t="shared" si="9"/>
        <v>-190.00000000000003</v>
      </c>
      <c r="AZ50" s="51" t="str">
        <f t="shared" si="10"/>
        <v/>
      </c>
    </row>
    <row r="51" spans="1:52" ht="19.95" customHeight="1" x14ac:dyDescent="0.25">
      <c r="A51" s="98"/>
      <c r="B51" s="99"/>
      <c r="C51" s="99"/>
      <c r="D51" s="99"/>
      <c r="E51" s="99"/>
      <c r="F51" s="100"/>
      <c r="G51" s="99"/>
      <c r="H51" s="99"/>
      <c r="I51" s="99"/>
      <c r="J51" s="101"/>
      <c r="K51" s="99"/>
      <c r="L51" s="99"/>
      <c r="M51" s="99"/>
      <c r="N51" s="99"/>
      <c r="O51" s="99"/>
      <c r="P51" s="99"/>
      <c r="Q51" s="102"/>
      <c r="R51" s="103"/>
      <c r="S51" s="104"/>
      <c r="Z51" s="5">
        <f t="shared" si="12"/>
        <v>48</v>
      </c>
      <c r="AA51" s="52">
        <v>45722</v>
      </c>
      <c r="AB51" s="55" t="s">
        <v>38</v>
      </c>
      <c r="AC51" s="55" t="s">
        <v>33</v>
      </c>
      <c r="AD51" s="54">
        <v>500</v>
      </c>
      <c r="AE51" s="55">
        <v>36</v>
      </c>
      <c r="AF51" s="56">
        <v>0.44</v>
      </c>
      <c r="AG51" s="57">
        <v>45723</v>
      </c>
      <c r="AH51" s="55" t="s">
        <v>36</v>
      </c>
      <c r="AI51" s="62">
        <v>1.45</v>
      </c>
      <c r="AJ51" s="58">
        <v>0</v>
      </c>
      <c r="AK51" s="59">
        <f t="shared" si="3"/>
        <v>-3.2954545454545454</v>
      </c>
      <c r="AL51" s="60">
        <f t="shared" si="4"/>
        <v>1.45</v>
      </c>
      <c r="AM51" s="61">
        <f t="shared" si="5"/>
        <v>3</v>
      </c>
      <c r="AN51" s="54">
        <f t="shared" si="6"/>
        <v>434.99999999999994</v>
      </c>
      <c r="AO51" s="62">
        <v>0.75</v>
      </c>
      <c r="AP51" s="55"/>
      <c r="AQ51" s="63">
        <f t="shared" si="13"/>
        <v>-0.48275862068965514</v>
      </c>
      <c r="AR51" s="64">
        <f t="shared" si="14"/>
        <v>-210</v>
      </c>
      <c r="AS51" s="67"/>
      <c r="AT51" s="66">
        <f t="shared" si="15"/>
        <v>5114</v>
      </c>
      <c r="AU51" s="67">
        <f t="shared" si="7"/>
        <v>434.99999999999994</v>
      </c>
      <c r="AX51" s="50">
        <f t="shared" si="8"/>
        <v>0</v>
      </c>
      <c r="AY51" s="1">
        <f t="shared" si="9"/>
        <v>-210</v>
      </c>
      <c r="AZ51" s="51" t="str">
        <f t="shared" si="10"/>
        <v/>
      </c>
    </row>
    <row r="52" spans="1:52" ht="19.95" customHeight="1" x14ac:dyDescent="0.25">
      <c r="A52" s="98"/>
      <c r="B52" s="99"/>
      <c r="C52" s="99"/>
      <c r="D52" s="99"/>
      <c r="E52" s="99"/>
      <c r="F52" s="100"/>
      <c r="G52" s="99"/>
      <c r="H52" s="99"/>
      <c r="I52" s="99"/>
      <c r="J52" s="101"/>
      <c r="K52" s="99"/>
      <c r="L52" s="99"/>
      <c r="M52" s="99"/>
      <c r="N52" s="99"/>
      <c r="O52" s="99"/>
      <c r="P52" s="99"/>
      <c r="Q52" s="102"/>
      <c r="R52" s="103"/>
      <c r="S52" s="104"/>
      <c r="Z52" s="5">
        <f t="shared" si="12"/>
        <v>49</v>
      </c>
      <c r="AA52" s="52">
        <v>45722</v>
      </c>
      <c r="AB52" s="55" t="s">
        <v>96</v>
      </c>
      <c r="AC52" s="55" t="s">
        <v>34</v>
      </c>
      <c r="AD52" s="54">
        <v>500</v>
      </c>
      <c r="AE52" s="55">
        <v>397.5</v>
      </c>
      <c r="AF52" s="56">
        <v>0.49199999999999999</v>
      </c>
      <c r="AG52" s="57">
        <v>45723</v>
      </c>
      <c r="AH52" s="55" t="s">
        <v>39</v>
      </c>
      <c r="AI52" s="62">
        <v>4.2</v>
      </c>
      <c r="AJ52" s="58">
        <v>2</v>
      </c>
      <c r="AK52" s="59">
        <f t="shared" si="3"/>
        <v>-4.4715447154471546</v>
      </c>
      <c r="AL52" s="60">
        <f t="shared" si="4"/>
        <v>2.2000000000000002</v>
      </c>
      <c r="AM52" s="61">
        <f t="shared" si="5"/>
        <v>2</v>
      </c>
      <c r="AN52" s="54">
        <f t="shared" si="6"/>
        <v>840</v>
      </c>
      <c r="AO52" s="62">
        <v>4.8499999999999996</v>
      </c>
      <c r="AP52" s="55">
        <v>5.9</v>
      </c>
      <c r="AQ52" s="63">
        <f t="shared" si="13"/>
        <v>0.53409090909090895</v>
      </c>
      <c r="AR52" s="64">
        <f t="shared" si="14"/>
        <v>234.99999999999997</v>
      </c>
      <c r="AS52" s="67"/>
      <c r="AT52" s="66">
        <f t="shared" si="15"/>
        <v>5349</v>
      </c>
      <c r="AU52" s="67">
        <f t="shared" si="7"/>
        <v>440.00000000000006</v>
      </c>
      <c r="AX52" s="50">
        <f t="shared" si="8"/>
        <v>1</v>
      </c>
      <c r="AY52" s="1" t="str">
        <f t="shared" si="9"/>
        <v/>
      </c>
      <c r="AZ52" s="51">
        <f t="shared" si="10"/>
        <v>234.99999999999997</v>
      </c>
    </row>
    <row r="53" spans="1:52" ht="19.95" customHeight="1" x14ac:dyDescent="0.25">
      <c r="A53" s="98"/>
      <c r="B53" s="99"/>
      <c r="C53" s="99"/>
      <c r="D53" s="99"/>
      <c r="E53" s="99"/>
      <c r="F53" s="100"/>
      <c r="G53" s="99"/>
      <c r="H53" s="99"/>
      <c r="I53" s="99"/>
      <c r="J53" s="101"/>
      <c r="K53" s="99"/>
      <c r="L53" s="99"/>
      <c r="M53" s="99"/>
      <c r="N53" s="99"/>
      <c r="O53" s="99"/>
      <c r="P53" s="99"/>
      <c r="Q53" s="102"/>
      <c r="R53" s="103"/>
      <c r="S53" s="104"/>
      <c r="Z53" s="5">
        <f t="shared" si="12"/>
        <v>50</v>
      </c>
      <c r="AA53" s="52">
        <v>45722</v>
      </c>
      <c r="AB53" s="55" t="s">
        <v>103</v>
      </c>
      <c r="AC53" s="55" t="s">
        <v>34</v>
      </c>
      <c r="AD53" s="54">
        <v>500</v>
      </c>
      <c r="AE53" s="55">
        <v>207.5</v>
      </c>
      <c r="AF53" s="56">
        <v>0.53700000000000003</v>
      </c>
      <c r="AG53" s="57">
        <v>45723</v>
      </c>
      <c r="AH53" s="55" t="s">
        <v>39</v>
      </c>
      <c r="AI53" s="62">
        <v>4.8499999999999996</v>
      </c>
      <c r="AJ53" s="58">
        <v>3</v>
      </c>
      <c r="AK53" s="59">
        <f t="shared" si="3"/>
        <v>-3.4450651769087512</v>
      </c>
      <c r="AL53" s="60">
        <f t="shared" si="4"/>
        <v>1.8499999999999996</v>
      </c>
      <c r="AM53" s="61">
        <f t="shared" si="5"/>
        <v>2</v>
      </c>
      <c r="AN53" s="54">
        <f t="shared" si="6"/>
        <v>969.99999999999989</v>
      </c>
      <c r="AO53" s="62">
        <v>5.25</v>
      </c>
      <c r="AP53" s="55">
        <v>5</v>
      </c>
      <c r="AQ53" s="63">
        <f t="shared" si="13"/>
        <v>0.14864864864864888</v>
      </c>
      <c r="AR53" s="64">
        <f t="shared" si="14"/>
        <v>55.000000000000071</v>
      </c>
      <c r="AS53" s="67" t="s">
        <v>104</v>
      </c>
      <c r="AT53" s="66">
        <f t="shared" si="15"/>
        <v>5404</v>
      </c>
      <c r="AU53" s="67">
        <f t="shared" si="7"/>
        <v>369.99999999999994</v>
      </c>
      <c r="AX53" s="50">
        <f t="shared" si="8"/>
        <v>1</v>
      </c>
      <c r="AY53" s="1" t="str">
        <f t="shared" si="9"/>
        <v/>
      </c>
      <c r="AZ53" s="51">
        <f t="shared" si="10"/>
        <v>55.000000000000071</v>
      </c>
    </row>
    <row r="54" spans="1:52" ht="19.95" customHeight="1" thickBot="1" x14ac:dyDescent="0.3">
      <c r="A54" s="105"/>
      <c r="B54" s="106"/>
      <c r="C54" s="106"/>
      <c r="D54" s="106"/>
      <c r="E54" s="106"/>
      <c r="F54" s="107"/>
      <c r="G54" s="106"/>
      <c r="H54" s="106"/>
      <c r="I54" s="106"/>
      <c r="J54" s="108"/>
      <c r="K54" s="106"/>
      <c r="L54" s="106"/>
      <c r="M54" s="106"/>
      <c r="N54" s="106"/>
      <c r="O54" s="106"/>
      <c r="P54" s="106"/>
      <c r="Q54" s="109"/>
      <c r="R54" s="110"/>
      <c r="S54" s="111"/>
      <c r="Z54" s="5">
        <f t="shared" si="12"/>
        <v>51</v>
      </c>
      <c r="AA54" s="52">
        <v>45722</v>
      </c>
      <c r="AB54" s="55" t="s">
        <v>97</v>
      </c>
      <c r="AC54" s="55" t="s">
        <v>34</v>
      </c>
      <c r="AD54" s="54">
        <v>500</v>
      </c>
      <c r="AE54" s="55">
        <v>185</v>
      </c>
      <c r="AF54" s="56">
        <v>0.50900000000000001</v>
      </c>
      <c r="AG54" s="57">
        <v>45723</v>
      </c>
      <c r="AH54" s="55" t="s">
        <v>39</v>
      </c>
      <c r="AI54" s="62">
        <v>8.4</v>
      </c>
      <c r="AJ54" s="58">
        <v>6</v>
      </c>
      <c r="AK54" s="59">
        <f t="shared" si="3"/>
        <v>-4.7151277013752466</v>
      </c>
      <c r="AL54" s="60">
        <f t="shared" si="4"/>
        <v>2.4000000000000004</v>
      </c>
      <c r="AM54" s="61">
        <f t="shared" si="5"/>
        <v>2</v>
      </c>
      <c r="AN54" s="54">
        <f t="shared" si="6"/>
        <v>1680</v>
      </c>
      <c r="AO54" s="62">
        <v>9</v>
      </c>
      <c r="AP54" s="55"/>
      <c r="AQ54" s="63">
        <f t="shared" si="13"/>
        <v>0.24999999999999981</v>
      </c>
      <c r="AR54" s="64">
        <f t="shared" si="14"/>
        <v>119.99999999999993</v>
      </c>
      <c r="AS54" s="67"/>
      <c r="AT54" s="66">
        <f t="shared" si="15"/>
        <v>5524</v>
      </c>
      <c r="AU54" s="67">
        <f t="shared" si="7"/>
        <v>480.00000000000006</v>
      </c>
      <c r="AX54" s="50">
        <f t="shared" si="8"/>
        <v>1</v>
      </c>
      <c r="AY54" s="1" t="str">
        <f t="shared" si="9"/>
        <v/>
      </c>
      <c r="AZ54" s="51">
        <f t="shared" si="10"/>
        <v>119.99999999999993</v>
      </c>
    </row>
    <row r="55" spans="1:52" ht="19.95" customHeight="1" x14ac:dyDescent="0.25">
      <c r="A55" s="98"/>
      <c r="B55" s="99"/>
      <c r="C55" s="99"/>
      <c r="D55" s="99"/>
      <c r="E55" s="99"/>
      <c r="F55" s="100"/>
      <c r="G55" s="99"/>
      <c r="H55" s="99"/>
      <c r="I55" s="99"/>
      <c r="J55" s="101"/>
      <c r="K55" s="99"/>
      <c r="L55" s="99"/>
      <c r="M55" s="99"/>
      <c r="N55" s="99"/>
      <c r="O55" s="99"/>
      <c r="P55" s="99"/>
      <c r="Q55" s="102"/>
      <c r="R55" s="103"/>
      <c r="S55" s="104"/>
      <c r="Z55" s="5">
        <f t="shared" si="12"/>
        <v>52</v>
      </c>
      <c r="AA55" s="52">
        <v>45722</v>
      </c>
      <c r="AB55" s="55" t="s">
        <v>105</v>
      </c>
      <c r="AC55" s="55" t="s">
        <v>34</v>
      </c>
      <c r="AD55" s="54">
        <v>500</v>
      </c>
      <c r="AE55" s="55">
        <v>75</v>
      </c>
      <c r="AF55" s="56">
        <v>0.51900000000000002</v>
      </c>
      <c r="AG55" s="57">
        <v>45723</v>
      </c>
      <c r="AH55" s="55" t="s">
        <v>39</v>
      </c>
      <c r="AI55" s="62">
        <v>2.09</v>
      </c>
      <c r="AJ55" s="58">
        <v>0</v>
      </c>
      <c r="AK55" s="59">
        <f t="shared" si="3"/>
        <v>-4.026974951830443</v>
      </c>
      <c r="AL55" s="60">
        <f t="shared" si="4"/>
        <v>2.09</v>
      </c>
      <c r="AM55" s="61">
        <f t="shared" si="5"/>
        <v>2</v>
      </c>
      <c r="AN55" s="54">
        <f t="shared" si="6"/>
        <v>418</v>
      </c>
      <c r="AO55" s="62">
        <v>2.2000000000000002</v>
      </c>
      <c r="AP55" s="55"/>
      <c r="AQ55" s="63">
        <f t="shared" si="13"/>
        <v>5.2631578947368578E-2</v>
      </c>
      <c r="AR55" s="64">
        <f t="shared" si="14"/>
        <v>22.000000000000064</v>
      </c>
      <c r="AS55" s="65" t="s">
        <v>106</v>
      </c>
      <c r="AT55" s="66">
        <f t="shared" si="15"/>
        <v>5546</v>
      </c>
      <c r="AU55" s="67">
        <f t="shared" si="7"/>
        <v>418</v>
      </c>
      <c r="AX55" s="50">
        <f t="shared" si="8"/>
        <v>1</v>
      </c>
      <c r="AY55" s="1" t="str">
        <f t="shared" si="9"/>
        <v/>
      </c>
      <c r="AZ55" s="51">
        <f t="shared" si="10"/>
        <v>22.000000000000064</v>
      </c>
    </row>
    <row r="56" spans="1:52" ht="19.95" customHeight="1" x14ac:dyDescent="0.25">
      <c r="A56" s="98"/>
      <c r="B56" s="99"/>
      <c r="C56" s="99"/>
      <c r="D56" s="99"/>
      <c r="E56" s="99"/>
      <c r="F56" s="100"/>
      <c r="G56" s="99"/>
      <c r="H56" s="99"/>
      <c r="I56" s="99"/>
      <c r="J56" s="101"/>
      <c r="K56" s="99"/>
      <c r="L56" s="99"/>
      <c r="M56" s="99"/>
      <c r="N56" s="99"/>
      <c r="O56" s="99"/>
      <c r="P56" s="99"/>
      <c r="Q56" s="102"/>
      <c r="R56" s="103"/>
      <c r="S56" s="104"/>
      <c r="Z56" s="5">
        <f t="shared" si="12"/>
        <v>53</v>
      </c>
      <c r="AA56" s="52">
        <v>45722</v>
      </c>
      <c r="AB56" s="55" t="s">
        <v>38</v>
      </c>
      <c r="AC56" s="55" t="s">
        <v>34</v>
      </c>
      <c r="AD56" s="54">
        <v>500</v>
      </c>
      <c r="AE56" s="55">
        <v>38</v>
      </c>
      <c r="AF56" s="56">
        <v>0.55000000000000004</v>
      </c>
      <c r="AG56" s="57">
        <v>45723</v>
      </c>
      <c r="AH56" s="55" t="s">
        <v>39</v>
      </c>
      <c r="AI56" s="62">
        <v>1.59</v>
      </c>
      <c r="AJ56" s="58">
        <v>0</v>
      </c>
      <c r="AK56" s="59">
        <f t="shared" si="3"/>
        <v>-2.8909090909090907</v>
      </c>
      <c r="AL56" s="60">
        <f t="shared" si="4"/>
        <v>1.59</v>
      </c>
      <c r="AM56" s="61">
        <f t="shared" si="5"/>
        <v>3</v>
      </c>
      <c r="AN56" s="54">
        <f t="shared" si="6"/>
        <v>477.00000000000006</v>
      </c>
      <c r="AO56" s="62">
        <v>2.0499999999999998</v>
      </c>
      <c r="AP56" s="55"/>
      <c r="AQ56" s="63">
        <f t="shared" si="13"/>
        <v>0.28930817610062876</v>
      </c>
      <c r="AR56" s="64">
        <f t="shared" si="14"/>
        <v>137.99999999999991</v>
      </c>
      <c r="AS56" s="65" t="s">
        <v>106</v>
      </c>
      <c r="AT56" s="66">
        <f t="shared" si="15"/>
        <v>5684</v>
      </c>
      <c r="AU56" s="67">
        <f t="shared" si="7"/>
        <v>477.00000000000006</v>
      </c>
      <c r="AX56" s="50">
        <f t="shared" si="8"/>
        <v>1</v>
      </c>
      <c r="AY56" s="1" t="str">
        <f t="shared" si="9"/>
        <v/>
      </c>
      <c r="AZ56" s="51">
        <f t="shared" si="10"/>
        <v>137.99999999999991</v>
      </c>
    </row>
    <row r="57" spans="1:52" ht="19.95" customHeight="1" x14ac:dyDescent="0.25">
      <c r="A57" s="98"/>
      <c r="B57" s="99"/>
      <c r="C57" s="99"/>
      <c r="D57" s="99"/>
      <c r="E57" s="99"/>
      <c r="F57" s="100"/>
      <c r="G57" s="99"/>
      <c r="H57" s="99"/>
      <c r="I57" s="99"/>
      <c r="J57" s="101"/>
      <c r="K57" s="99"/>
      <c r="L57" s="99"/>
      <c r="M57" s="99"/>
      <c r="N57" s="99"/>
      <c r="O57" s="99"/>
      <c r="P57" s="99"/>
      <c r="Q57" s="102"/>
      <c r="R57" s="103"/>
      <c r="S57" s="104"/>
      <c r="Z57" s="5">
        <f t="shared" si="12"/>
        <v>54</v>
      </c>
      <c r="AA57" s="52">
        <v>45722</v>
      </c>
      <c r="AB57" s="55" t="s">
        <v>107</v>
      </c>
      <c r="AC57" s="55" t="s">
        <v>34</v>
      </c>
      <c r="AD57" s="54">
        <v>500</v>
      </c>
      <c r="AE57" s="55">
        <v>295</v>
      </c>
      <c r="AF57" s="56">
        <v>0.48599999999999999</v>
      </c>
      <c r="AG57" s="57">
        <v>45723</v>
      </c>
      <c r="AH57" s="55" t="s">
        <v>39</v>
      </c>
      <c r="AI57" s="62">
        <v>3.7</v>
      </c>
      <c r="AJ57" s="58">
        <v>1.25</v>
      </c>
      <c r="AK57" s="59">
        <f t="shared" si="3"/>
        <v>-5.0411522633744861</v>
      </c>
      <c r="AL57" s="60">
        <f t="shared" si="4"/>
        <v>2.4500000000000002</v>
      </c>
      <c r="AM57" s="61">
        <f t="shared" si="5"/>
        <v>2</v>
      </c>
      <c r="AN57" s="54">
        <f t="shared" si="6"/>
        <v>740</v>
      </c>
      <c r="AO57" s="62">
        <v>4</v>
      </c>
      <c r="AP57" s="55"/>
      <c r="AQ57" s="63">
        <f t="shared" si="13"/>
        <v>0.12244897959183665</v>
      </c>
      <c r="AR57" s="64">
        <f t="shared" si="14"/>
        <v>59.999999999999964</v>
      </c>
      <c r="AS57" s="67"/>
      <c r="AT57" s="66">
        <f t="shared" si="15"/>
        <v>5744</v>
      </c>
      <c r="AU57" s="67">
        <f t="shared" si="7"/>
        <v>490.00000000000006</v>
      </c>
      <c r="AX57" s="50">
        <f t="shared" si="8"/>
        <v>1</v>
      </c>
      <c r="AY57" s="1" t="str">
        <f t="shared" si="9"/>
        <v/>
      </c>
      <c r="AZ57" s="51">
        <f t="shared" si="10"/>
        <v>59.999999999999964</v>
      </c>
    </row>
    <row r="58" spans="1:52" ht="19.95" customHeight="1" thickBot="1" x14ac:dyDescent="0.3">
      <c r="A58" s="105"/>
      <c r="B58" s="106"/>
      <c r="C58" s="106"/>
      <c r="D58" s="106"/>
      <c r="E58" s="106"/>
      <c r="F58" s="107"/>
      <c r="G58" s="106"/>
      <c r="H58" s="106"/>
      <c r="I58" s="106"/>
      <c r="J58" s="108"/>
      <c r="K58" s="106"/>
      <c r="L58" s="106"/>
      <c r="M58" s="106"/>
      <c r="N58" s="106"/>
      <c r="O58" s="106"/>
      <c r="P58" s="106"/>
      <c r="Q58" s="109"/>
      <c r="R58" s="110"/>
      <c r="S58" s="111"/>
      <c r="Z58" s="5">
        <f t="shared" si="12"/>
        <v>55</v>
      </c>
      <c r="AA58" s="52">
        <v>45722</v>
      </c>
      <c r="AB58" s="53" t="s">
        <v>108</v>
      </c>
      <c r="AC58" s="55" t="s">
        <v>34</v>
      </c>
      <c r="AD58" s="54">
        <v>500</v>
      </c>
      <c r="AE58" s="55">
        <v>180</v>
      </c>
      <c r="AF58" s="56">
        <v>0.57899999999999996</v>
      </c>
      <c r="AG58" s="57">
        <v>45723</v>
      </c>
      <c r="AH58" s="55" t="s">
        <v>39</v>
      </c>
      <c r="AI58" s="62">
        <v>3.5</v>
      </c>
      <c r="AJ58" s="58">
        <v>1.25</v>
      </c>
      <c r="AK58" s="59">
        <f t="shared" si="3"/>
        <v>-3.886010362694301</v>
      </c>
      <c r="AL58" s="60">
        <f t="shared" si="4"/>
        <v>2.25</v>
      </c>
      <c r="AM58" s="61">
        <f t="shared" si="5"/>
        <v>2</v>
      </c>
      <c r="AN58" s="54">
        <f t="shared" si="6"/>
        <v>700</v>
      </c>
      <c r="AO58" s="62">
        <v>2.95</v>
      </c>
      <c r="AP58" s="55"/>
      <c r="AQ58" s="63">
        <f t="shared" si="13"/>
        <v>-0.24444444444444435</v>
      </c>
      <c r="AR58" s="64">
        <f t="shared" si="14"/>
        <v>-109.99999999999997</v>
      </c>
      <c r="AS58" s="67"/>
      <c r="AT58" s="66">
        <f t="shared" si="15"/>
        <v>5634</v>
      </c>
      <c r="AU58" s="67">
        <f t="shared" si="7"/>
        <v>450</v>
      </c>
      <c r="AX58" s="50">
        <f t="shared" si="8"/>
        <v>0</v>
      </c>
      <c r="AY58" s="1" t="str">
        <f t="shared" si="9"/>
        <v/>
      </c>
      <c r="AZ58" s="51">
        <f t="shared" si="10"/>
        <v>-109.99999999999997</v>
      </c>
    </row>
    <row r="59" spans="1:52" ht="19.95" customHeight="1" x14ac:dyDescent="0.25">
      <c r="A59" s="98"/>
      <c r="B59" s="99"/>
      <c r="C59" s="99"/>
      <c r="D59" s="99"/>
      <c r="E59" s="99"/>
      <c r="F59" s="100"/>
      <c r="G59" s="99"/>
      <c r="H59" s="99"/>
      <c r="I59" s="99"/>
      <c r="J59" s="101"/>
      <c r="K59" s="99"/>
      <c r="L59" s="99"/>
      <c r="M59" s="99"/>
      <c r="N59" s="99"/>
      <c r="O59" s="99"/>
      <c r="P59" s="99"/>
      <c r="Q59" s="102"/>
      <c r="R59" s="103"/>
      <c r="S59" s="104"/>
      <c r="Z59" s="5">
        <f t="shared" si="12"/>
        <v>56</v>
      </c>
      <c r="AA59" s="112">
        <v>45728</v>
      </c>
      <c r="AB59" s="113" t="s">
        <v>64</v>
      </c>
      <c r="AC59" s="99" t="s">
        <v>33</v>
      </c>
      <c r="AD59" s="54">
        <v>500</v>
      </c>
      <c r="AE59" s="55">
        <v>117</v>
      </c>
      <c r="AF59" s="56">
        <v>0.443</v>
      </c>
      <c r="AG59" s="57">
        <v>45730</v>
      </c>
      <c r="AH59" s="55" t="s">
        <v>39</v>
      </c>
      <c r="AI59" s="62">
        <v>2.6</v>
      </c>
      <c r="AJ59" s="58">
        <v>0.5</v>
      </c>
      <c r="AK59" s="59">
        <f t="shared" si="3"/>
        <v>-4.7404063205417613</v>
      </c>
      <c r="AL59" s="60">
        <f t="shared" si="4"/>
        <v>2.1</v>
      </c>
      <c r="AM59" s="61">
        <f t="shared" si="5"/>
        <v>2</v>
      </c>
      <c r="AN59" s="54">
        <f t="shared" si="6"/>
        <v>520</v>
      </c>
      <c r="AO59" s="62">
        <v>1.72</v>
      </c>
      <c r="AP59" s="55"/>
      <c r="AQ59" s="63">
        <f t="shared" si="13"/>
        <v>-0.41904761904761906</v>
      </c>
      <c r="AR59" s="64">
        <f t="shared" si="14"/>
        <v>-176.00000000000003</v>
      </c>
      <c r="AS59" s="67"/>
      <c r="AT59" s="66">
        <f t="shared" si="15"/>
        <v>5458</v>
      </c>
      <c r="AU59" s="67">
        <f t="shared" si="7"/>
        <v>420</v>
      </c>
      <c r="AX59" s="50">
        <f t="shared" si="8"/>
        <v>0</v>
      </c>
      <c r="AY59" s="1">
        <f t="shared" si="9"/>
        <v>-176.00000000000003</v>
      </c>
      <c r="AZ59" s="51" t="str">
        <f t="shared" si="10"/>
        <v/>
      </c>
    </row>
    <row r="60" spans="1:52" ht="19.95" customHeight="1" x14ac:dyDescent="0.25">
      <c r="A60" s="98"/>
      <c r="B60" s="99"/>
      <c r="C60" s="99"/>
      <c r="D60" s="99"/>
      <c r="E60" s="99"/>
      <c r="F60" s="100"/>
      <c r="G60" s="99"/>
      <c r="H60" s="99"/>
      <c r="I60" s="99"/>
      <c r="J60" s="101"/>
      <c r="K60" s="99"/>
      <c r="L60" s="99"/>
      <c r="M60" s="99"/>
      <c r="N60" s="99"/>
      <c r="O60" s="99"/>
      <c r="P60" s="99"/>
      <c r="Q60" s="102"/>
      <c r="R60" s="103"/>
      <c r="S60" s="104"/>
      <c r="Z60" s="5">
        <f t="shared" si="12"/>
        <v>57</v>
      </c>
      <c r="AA60" s="112">
        <v>45728</v>
      </c>
      <c r="AB60" s="113" t="s">
        <v>97</v>
      </c>
      <c r="AC60" s="99" t="s">
        <v>33</v>
      </c>
      <c r="AD60" s="54">
        <v>500</v>
      </c>
      <c r="AE60" s="55">
        <v>202.5</v>
      </c>
      <c r="AF60" s="56">
        <v>0.41299999999999998</v>
      </c>
      <c r="AG60" s="57">
        <v>45730</v>
      </c>
      <c r="AH60" s="55" t="s">
        <v>39</v>
      </c>
      <c r="AI60" s="62">
        <v>3.05</v>
      </c>
      <c r="AJ60" s="58">
        <v>1</v>
      </c>
      <c r="AK60" s="59">
        <f t="shared" si="3"/>
        <v>-4.9636803874092008</v>
      </c>
      <c r="AL60" s="60">
        <f t="shared" si="4"/>
        <v>2.0499999999999998</v>
      </c>
      <c r="AM60" s="61">
        <f t="shared" si="5"/>
        <v>2</v>
      </c>
      <c r="AN60" s="54">
        <f t="shared" si="6"/>
        <v>610</v>
      </c>
      <c r="AO60" s="62">
        <v>2.58</v>
      </c>
      <c r="AP60" s="55"/>
      <c r="AQ60" s="63">
        <f t="shared" si="13"/>
        <v>-0.22926829268292673</v>
      </c>
      <c r="AR60" s="64">
        <f t="shared" si="14"/>
        <v>-93.999999999999943</v>
      </c>
      <c r="AS60" s="67"/>
      <c r="AT60" s="66">
        <f t="shared" si="15"/>
        <v>5364</v>
      </c>
      <c r="AU60" s="67">
        <f t="shared" si="7"/>
        <v>409.99999999999994</v>
      </c>
      <c r="AX60" s="50">
        <f t="shared" si="8"/>
        <v>0</v>
      </c>
      <c r="AY60" s="1">
        <f t="shared" si="9"/>
        <v>-93.999999999999943</v>
      </c>
      <c r="AZ60" s="51" t="str">
        <f t="shared" si="10"/>
        <v/>
      </c>
    </row>
    <row r="61" spans="1:52" ht="19.95" customHeight="1" x14ac:dyDescent="0.25">
      <c r="A61" s="98"/>
      <c r="B61" s="99"/>
      <c r="C61" s="99"/>
      <c r="D61" s="99"/>
      <c r="E61" s="99"/>
      <c r="F61" s="100"/>
      <c r="G61" s="99"/>
      <c r="H61" s="99"/>
      <c r="I61" s="99"/>
      <c r="J61" s="101"/>
      <c r="K61" s="99"/>
      <c r="L61" s="99"/>
      <c r="M61" s="99"/>
      <c r="N61" s="99"/>
      <c r="O61" s="99"/>
      <c r="P61" s="99"/>
      <c r="Q61" s="102"/>
      <c r="R61" s="103"/>
      <c r="S61" s="104"/>
      <c r="Z61" s="5">
        <f t="shared" si="12"/>
        <v>58</v>
      </c>
      <c r="AA61" s="112">
        <v>45728</v>
      </c>
      <c r="AB61" s="113" t="s">
        <v>108</v>
      </c>
      <c r="AC61" s="99" t="s">
        <v>33</v>
      </c>
      <c r="AD61" s="54">
        <v>500</v>
      </c>
      <c r="AE61" s="55">
        <v>177.5</v>
      </c>
      <c r="AF61" s="56">
        <v>0.47899999999999998</v>
      </c>
      <c r="AG61" s="57">
        <v>45730</v>
      </c>
      <c r="AH61" s="55" t="s">
        <v>39</v>
      </c>
      <c r="AI61" s="62">
        <v>2.6</v>
      </c>
      <c r="AJ61" s="58">
        <v>0.5</v>
      </c>
      <c r="AK61" s="59">
        <f t="shared" si="3"/>
        <v>-4.3841336116910234</v>
      </c>
      <c r="AL61" s="60">
        <f t="shared" si="4"/>
        <v>2.1</v>
      </c>
      <c r="AM61" s="61">
        <f t="shared" si="5"/>
        <v>2</v>
      </c>
      <c r="AN61" s="54">
        <f t="shared" si="6"/>
        <v>520</v>
      </c>
      <c r="AO61" s="62">
        <v>3.1</v>
      </c>
      <c r="AP61" s="55"/>
      <c r="AQ61" s="63">
        <f t="shared" si="13"/>
        <v>0.23809523809523808</v>
      </c>
      <c r="AR61" s="64">
        <f t="shared" si="14"/>
        <v>100</v>
      </c>
      <c r="AS61" s="67"/>
      <c r="AT61" s="66">
        <f t="shared" si="15"/>
        <v>5464</v>
      </c>
      <c r="AU61" s="67">
        <f t="shared" si="7"/>
        <v>420</v>
      </c>
      <c r="AX61" s="50">
        <f t="shared" si="8"/>
        <v>1</v>
      </c>
      <c r="AY61" s="1">
        <f t="shared" si="9"/>
        <v>100</v>
      </c>
      <c r="AZ61" s="51" t="str">
        <f t="shared" si="10"/>
        <v/>
      </c>
    </row>
    <row r="62" spans="1:52" ht="19.95" customHeight="1" x14ac:dyDescent="0.25">
      <c r="A62" s="98"/>
      <c r="B62" s="99"/>
      <c r="C62" s="99"/>
      <c r="D62" s="99"/>
      <c r="E62" s="99"/>
      <c r="F62" s="100"/>
      <c r="G62" s="99"/>
      <c r="H62" s="99"/>
      <c r="I62" s="99"/>
      <c r="J62" s="101"/>
      <c r="K62" s="99"/>
      <c r="L62" s="99"/>
      <c r="M62" s="99"/>
      <c r="N62" s="99"/>
      <c r="O62" s="99"/>
      <c r="P62" s="99"/>
      <c r="Q62" s="102"/>
      <c r="R62" s="103"/>
      <c r="S62" s="104"/>
      <c r="Z62" s="5">
        <f t="shared" si="12"/>
        <v>59</v>
      </c>
      <c r="AA62" s="112">
        <v>45728</v>
      </c>
      <c r="AB62" s="113" t="s">
        <v>75</v>
      </c>
      <c r="AC62" s="99" t="s">
        <v>34</v>
      </c>
      <c r="AD62" s="54">
        <v>500</v>
      </c>
      <c r="AE62" s="55">
        <v>46</v>
      </c>
      <c r="AF62" s="56">
        <v>0.48199999999999998</v>
      </c>
      <c r="AG62" s="57">
        <v>45730</v>
      </c>
      <c r="AH62" s="55" t="s">
        <v>36</v>
      </c>
      <c r="AI62" s="62">
        <v>0.95</v>
      </c>
      <c r="AJ62" s="58">
        <v>0</v>
      </c>
      <c r="AK62" s="59">
        <f t="shared" si="3"/>
        <v>-1.9709543568464729</v>
      </c>
      <c r="AL62" s="60">
        <f t="shared" si="4"/>
        <v>0.95</v>
      </c>
      <c r="AM62" s="61">
        <f t="shared" si="5"/>
        <v>5</v>
      </c>
      <c r="AN62" s="54">
        <f t="shared" si="6"/>
        <v>475</v>
      </c>
      <c r="AO62" s="62">
        <v>1.3</v>
      </c>
      <c r="AP62" s="55">
        <v>1.42</v>
      </c>
      <c r="AQ62" s="63">
        <f t="shared" si="13"/>
        <v>0.43157894736842101</v>
      </c>
      <c r="AR62" s="64">
        <f t="shared" si="14"/>
        <v>204.99999999999997</v>
      </c>
      <c r="AS62" s="67"/>
      <c r="AT62" s="66">
        <f t="shared" si="15"/>
        <v>5669</v>
      </c>
      <c r="AU62" s="67">
        <f t="shared" si="7"/>
        <v>475</v>
      </c>
      <c r="AX62" s="50">
        <f t="shared" si="8"/>
        <v>1</v>
      </c>
      <c r="AY62" s="1" t="str">
        <f t="shared" si="9"/>
        <v/>
      </c>
      <c r="AZ62" s="51">
        <f t="shared" si="10"/>
        <v>204.99999999999997</v>
      </c>
    </row>
    <row r="63" spans="1:52" ht="19.95" customHeight="1" x14ac:dyDescent="0.25">
      <c r="A63" s="98"/>
      <c r="B63" s="99"/>
      <c r="C63" s="99"/>
      <c r="D63" s="99"/>
      <c r="E63" s="99"/>
      <c r="F63" s="100"/>
      <c r="G63" s="99"/>
      <c r="H63" s="99"/>
      <c r="I63" s="99"/>
      <c r="J63" s="101"/>
      <c r="K63" s="99"/>
      <c r="L63" s="99"/>
      <c r="M63" s="99"/>
      <c r="N63" s="99"/>
      <c r="O63" s="99"/>
      <c r="P63" s="99"/>
      <c r="Q63" s="102"/>
      <c r="R63" s="103"/>
      <c r="S63" s="104"/>
      <c r="Z63" s="5">
        <f t="shared" si="12"/>
        <v>60</v>
      </c>
      <c r="AA63" s="112">
        <v>45728</v>
      </c>
      <c r="AB63" s="113" t="s">
        <v>66</v>
      </c>
      <c r="AC63" s="99" t="s">
        <v>34</v>
      </c>
      <c r="AD63" s="54">
        <v>500</v>
      </c>
      <c r="AE63" s="55">
        <v>96</v>
      </c>
      <c r="AF63" s="56">
        <v>0.42799999999999999</v>
      </c>
      <c r="AG63" s="57">
        <v>45730</v>
      </c>
      <c r="AH63" s="55" t="s">
        <v>39</v>
      </c>
      <c r="AI63" s="62">
        <v>1.87</v>
      </c>
      <c r="AJ63" s="58">
        <v>0</v>
      </c>
      <c r="AK63" s="59">
        <f t="shared" si="3"/>
        <v>-4.3691588785046731</v>
      </c>
      <c r="AL63" s="60">
        <f t="shared" si="4"/>
        <v>1.87</v>
      </c>
      <c r="AM63" s="61">
        <f t="shared" si="5"/>
        <v>2</v>
      </c>
      <c r="AN63" s="54">
        <f t="shared" si="6"/>
        <v>374</v>
      </c>
      <c r="AO63" s="62">
        <v>2.2200000000000002</v>
      </c>
      <c r="AP63" s="55">
        <v>1.44</v>
      </c>
      <c r="AQ63" s="63">
        <f t="shared" si="13"/>
        <v>-2.1390374331550818E-2</v>
      </c>
      <c r="AR63" s="64">
        <f t="shared" si="14"/>
        <v>-8.0000000000000071</v>
      </c>
      <c r="AS63" s="67"/>
      <c r="AT63" s="66">
        <f t="shared" si="15"/>
        <v>5661</v>
      </c>
      <c r="AU63" s="67">
        <f t="shared" si="7"/>
        <v>374</v>
      </c>
      <c r="AX63" s="50">
        <f t="shared" si="8"/>
        <v>0</v>
      </c>
      <c r="AY63" s="1" t="str">
        <f t="shared" si="9"/>
        <v/>
      </c>
      <c r="AZ63" s="51">
        <f t="shared" si="10"/>
        <v>-8.0000000000000071</v>
      </c>
    </row>
    <row r="64" spans="1:52" ht="19.95" customHeight="1" x14ac:dyDescent="0.25">
      <c r="A64" s="98"/>
      <c r="B64" s="99"/>
      <c r="C64" s="99"/>
      <c r="D64" s="99"/>
      <c r="E64" s="99"/>
      <c r="F64" s="100"/>
      <c r="G64" s="99"/>
      <c r="H64" s="99"/>
      <c r="I64" s="99"/>
      <c r="J64" s="101"/>
      <c r="K64" s="99"/>
      <c r="L64" s="99"/>
      <c r="M64" s="99"/>
      <c r="N64" s="99"/>
      <c r="O64" s="99"/>
      <c r="P64" s="99"/>
      <c r="Q64" s="102"/>
      <c r="R64" s="103"/>
      <c r="S64" s="104"/>
      <c r="Z64" s="5">
        <f t="shared" si="12"/>
        <v>61</v>
      </c>
      <c r="AA64" s="112">
        <v>45728</v>
      </c>
      <c r="AB64" s="113" t="s">
        <v>109</v>
      </c>
      <c r="AC64" s="99" t="s">
        <v>34</v>
      </c>
      <c r="AD64" s="54">
        <v>500</v>
      </c>
      <c r="AE64" s="55">
        <v>13.5</v>
      </c>
      <c r="AF64" s="56">
        <v>0.56100000000000005</v>
      </c>
      <c r="AG64" s="57">
        <v>45730</v>
      </c>
      <c r="AH64" s="55" t="s">
        <v>36</v>
      </c>
      <c r="AI64" s="62">
        <v>0.6</v>
      </c>
      <c r="AJ64" s="58">
        <v>0</v>
      </c>
      <c r="AK64" s="59">
        <f t="shared" si="3"/>
        <v>-1.0695187165775399</v>
      </c>
      <c r="AL64" s="60">
        <f t="shared" si="4"/>
        <v>0.6</v>
      </c>
      <c r="AM64" s="61">
        <f t="shared" si="5"/>
        <v>8</v>
      </c>
      <c r="AN64" s="54">
        <f t="shared" si="6"/>
        <v>480</v>
      </c>
      <c r="AO64" s="62">
        <v>0.75</v>
      </c>
      <c r="AP64" s="55">
        <v>0.77</v>
      </c>
      <c r="AQ64" s="63">
        <f t="shared" si="13"/>
        <v>0.26666666666666672</v>
      </c>
      <c r="AR64" s="64">
        <f t="shared" si="14"/>
        <v>128.00000000000003</v>
      </c>
      <c r="AS64" s="67"/>
      <c r="AT64" s="66">
        <f t="shared" si="15"/>
        <v>5789</v>
      </c>
      <c r="AU64" s="67">
        <f t="shared" si="7"/>
        <v>480</v>
      </c>
      <c r="AX64" s="50">
        <f t="shared" si="8"/>
        <v>1</v>
      </c>
      <c r="AY64" s="1" t="str">
        <f t="shared" si="9"/>
        <v/>
      </c>
      <c r="AZ64" s="51">
        <f t="shared" si="10"/>
        <v>128.00000000000003</v>
      </c>
    </row>
    <row r="65" spans="1:52" ht="19.95" customHeight="1" x14ac:dyDescent="0.25">
      <c r="A65" s="98"/>
      <c r="B65" s="99"/>
      <c r="C65" s="99"/>
      <c r="D65" s="99"/>
      <c r="E65" s="99"/>
      <c r="F65" s="100"/>
      <c r="G65" s="99"/>
      <c r="H65" s="99"/>
      <c r="I65" s="99"/>
      <c r="J65" s="101"/>
      <c r="K65" s="99"/>
      <c r="L65" s="99"/>
      <c r="M65" s="99"/>
      <c r="N65" s="99"/>
      <c r="O65" s="99"/>
      <c r="P65" s="99"/>
      <c r="Q65" s="102"/>
      <c r="R65" s="103"/>
      <c r="S65" s="104"/>
      <c r="Z65" s="5">
        <f t="shared" si="12"/>
        <v>62</v>
      </c>
      <c r="AA65" s="112">
        <v>45728</v>
      </c>
      <c r="AB65" s="113" t="s">
        <v>110</v>
      </c>
      <c r="AC65" s="99" t="s">
        <v>34</v>
      </c>
      <c r="AD65" s="54">
        <v>500</v>
      </c>
      <c r="AE65" s="55">
        <v>557</v>
      </c>
      <c r="AF65" s="56">
        <v>0.45300000000000001</v>
      </c>
      <c r="AG65" s="57">
        <v>45730</v>
      </c>
      <c r="AH65" s="55" t="s">
        <v>36</v>
      </c>
      <c r="AI65" s="62">
        <v>5.0999999999999996</v>
      </c>
      <c r="AJ65" s="58">
        <v>3</v>
      </c>
      <c r="AK65" s="59">
        <f t="shared" si="3"/>
        <v>-4.6357615894039723</v>
      </c>
      <c r="AL65" s="60">
        <f t="shared" si="4"/>
        <v>2.0999999999999996</v>
      </c>
      <c r="AM65" s="61">
        <f t="shared" si="5"/>
        <v>2</v>
      </c>
      <c r="AN65" s="54">
        <f t="shared" si="6"/>
        <v>1019.9999999999999</v>
      </c>
      <c r="AO65" s="62">
        <v>6.51</v>
      </c>
      <c r="AP65" s="55"/>
      <c r="AQ65" s="63">
        <f t="shared" si="13"/>
        <v>0.6714285714285716</v>
      </c>
      <c r="AR65" s="64">
        <f t="shared" si="14"/>
        <v>282</v>
      </c>
      <c r="AS65" s="67"/>
      <c r="AT65" s="66">
        <f t="shared" si="15"/>
        <v>6071</v>
      </c>
      <c r="AU65" s="67">
        <f t="shared" si="7"/>
        <v>419.99999999999994</v>
      </c>
      <c r="AX65" s="50">
        <f t="shared" si="8"/>
        <v>1</v>
      </c>
      <c r="AY65" s="1" t="str">
        <f t="shared" si="9"/>
        <v/>
      </c>
      <c r="AZ65" s="51">
        <f t="shared" si="10"/>
        <v>282</v>
      </c>
    </row>
    <row r="66" spans="1:52" ht="19.95" customHeight="1" x14ac:dyDescent="0.25">
      <c r="A66" s="98"/>
      <c r="B66" s="99"/>
      <c r="C66" s="99"/>
      <c r="D66" s="99"/>
      <c r="E66" s="99"/>
      <c r="F66" s="100"/>
      <c r="G66" s="99"/>
      <c r="H66" s="99"/>
      <c r="I66" s="99"/>
      <c r="J66" s="101"/>
      <c r="K66" s="99"/>
      <c r="L66" s="99"/>
      <c r="M66" s="99"/>
      <c r="N66" s="99"/>
      <c r="O66" s="99"/>
      <c r="P66" s="99"/>
      <c r="Q66" s="102"/>
      <c r="R66" s="103"/>
      <c r="S66" s="104"/>
      <c r="Z66" s="5">
        <f t="shared" si="12"/>
        <v>63</v>
      </c>
      <c r="AA66" s="112">
        <v>45728</v>
      </c>
      <c r="AB66" s="113" t="s">
        <v>111</v>
      </c>
      <c r="AC66" s="99" t="s">
        <v>34</v>
      </c>
      <c r="AD66" s="54">
        <v>500</v>
      </c>
      <c r="AE66" s="55">
        <v>109</v>
      </c>
      <c r="AF66" s="56">
        <v>0.45400000000000001</v>
      </c>
      <c r="AG66" s="57">
        <v>45730</v>
      </c>
      <c r="AH66" s="55" t="s">
        <v>36</v>
      </c>
      <c r="AI66" s="62">
        <v>1.4</v>
      </c>
      <c r="AJ66" s="58">
        <v>0</v>
      </c>
      <c r="AK66" s="59">
        <f t="shared" si="3"/>
        <v>-3.0837004405286339</v>
      </c>
      <c r="AL66" s="60">
        <f t="shared" si="4"/>
        <v>1.4</v>
      </c>
      <c r="AM66" s="61">
        <f t="shared" si="5"/>
        <v>3</v>
      </c>
      <c r="AN66" s="54">
        <f t="shared" si="6"/>
        <v>419.99999999999994</v>
      </c>
      <c r="AO66" s="62">
        <v>1.39</v>
      </c>
      <c r="AP66" s="55"/>
      <c r="AQ66" s="63">
        <f t="shared" si="13"/>
        <v>-7.1428571428571496E-3</v>
      </c>
      <c r="AR66" s="64">
        <f t="shared" si="14"/>
        <v>-3.0000000000000027</v>
      </c>
      <c r="AS66" s="67"/>
      <c r="AT66" s="66">
        <f t="shared" si="15"/>
        <v>6068</v>
      </c>
      <c r="AU66" s="67">
        <f t="shared" si="7"/>
        <v>419.99999999999994</v>
      </c>
      <c r="AX66" s="50">
        <f t="shared" si="8"/>
        <v>0</v>
      </c>
      <c r="AY66" s="1" t="str">
        <f t="shared" si="9"/>
        <v/>
      </c>
      <c r="AZ66" s="51">
        <f t="shared" si="10"/>
        <v>-3.0000000000000027</v>
      </c>
    </row>
    <row r="67" spans="1:52" ht="19.95" customHeight="1" thickBot="1" x14ac:dyDescent="0.3">
      <c r="A67" s="105"/>
      <c r="B67" s="106"/>
      <c r="C67" s="106"/>
      <c r="D67" s="106"/>
      <c r="E67" s="106"/>
      <c r="F67" s="107"/>
      <c r="G67" s="106"/>
      <c r="H67" s="106"/>
      <c r="I67" s="106"/>
      <c r="J67" s="108"/>
      <c r="K67" s="106"/>
      <c r="L67" s="106"/>
      <c r="M67" s="106"/>
      <c r="N67" s="106"/>
      <c r="O67" s="106"/>
      <c r="P67" s="106"/>
      <c r="Q67" s="109"/>
      <c r="R67" s="110"/>
      <c r="S67" s="111"/>
      <c r="Z67" s="5">
        <f t="shared" si="12"/>
        <v>64</v>
      </c>
      <c r="AA67" s="112">
        <v>45729</v>
      </c>
      <c r="AB67" s="113" t="s">
        <v>112</v>
      </c>
      <c r="AC67" s="99" t="s">
        <v>33</v>
      </c>
      <c r="AD67" s="54">
        <v>500</v>
      </c>
      <c r="AE67" s="55">
        <v>160</v>
      </c>
      <c r="AF67" s="56">
        <v>0.58599999999999997</v>
      </c>
      <c r="AG67" s="57">
        <v>45730</v>
      </c>
      <c r="AH67" s="55" t="s">
        <v>39</v>
      </c>
      <c r="AI67" s="62">
        <v>2.8</v>
      </c>
      <c r="AJ67" s="58">
        <v>1</v>
      </c>
      <c r="AK67" s="59">
        <f t="shared" si="3"/>
        <v>-3.0716723549488054</v>
      </c>
      <c r="AL67" s="60">
        <f t="shared" si="4"/>
        <v>1.7999999999999998</v>
      </c>
      <c r="AM67" s="61">
        <f t="shared" si="5"/>
        <v>2</v>
      </c>
      <c r="AN67" s="54">
        <f t="shared" si="6"/>
        <v>560</v>
      </c>
      <c r="AO67" s="62">
        <v>1.9</v>
      </c>
      <c r="AP67" s="55"/>
      <c r="AQ67" s="63">
        <f t="shared" si="13"/>
        <v>-0.5</v>
      </c>
      <c r="AR67" s="64">
        <f t="shared" si="14"/>
        <v>-179.99999999999997</v>
      </c>
      <c r="AS67" s="67"/>
      <c r="AT67" s="66">
        <f t="shared" si="15"/>
        <v>5888</v>
      </c>
      <c r="AU67" s="67">
        <f t="shared" si="7"/>
        <v>359.99999999999994</v>
      </c>
      <c r="AX67" s="50">
        <f t="shared" si="8"/>
        <v>0</v>
      </c>
      <c r="AY67" s="1">
        <f t="shared" si="9"/>
        <v>-179.99999999999997</v>
      </c>
      <c r="AZ67" s="51" t="str">
        <f t="shared" si="10"/>
        <v/>
      </c>
    </row>
    <row r="68" spans="1:52" ht="19.95" customHeight="1" x14ac:dyDescent="0.25">
      <c r="A68" s="98"/>
      <c r="B68" s="99"/>
      <c r="C68" s="99"/>
      <c r="D68" s="99"/>
      <c r="E68" s="99"/>
      <c r="F68" s="100"/>
      <c r="G68" s="99"/>
      <c r="H68" s="99"/>
      <c r="I68" s="99"/>
      <c r="J68" s="101"/>
      <c r="K68" s="99"/>
      <c r="L68" s="99"/>
      <c r="M68" s="99"/>
      <c r="N68" s="99"/>
      <c r="O68" s="99"/>
      <c r="P68" s="99"/>
      <c r="Q68" s="102"/>
      <c r="R68" s="103"/>
      <c r="S68" s="104"/>
      <c r="Z68" s="5">
        <f t="shared" si="12"/>
        <v>65</v>
      </c>
      <c r="AA68" s="112">
        <v>45729</v>
      </c>
      <c r="AB68" s="113" t="s">
        <v>35</v>
      </c>
      <c r="AC68" s="99" t="s">
        <v>33</v>
      </c>
      <c r="AD68" s="54">
        <v>500</v>
      </c>
      <c r="AE68" s="55">
        <v>242.5</v>
      </c>
      <c r="AF68" s="56">
        <v>0.48599999999999999</v>
      </c>
      <c r="AG68" s="57">
        <v>45737</v>
      </c>
      <c r="AH68" s="55" t="s">
        <v>36</v>
      </c>
      <c r="AI68" s="62">
        <v>13.4</v>
      </c>
      <c r="AJ68" s="58">
        <v>10</v>
      </c>
      <c r="AK68" s="59">
        <f t="shared" ref="AK68:AK131" si="16">IF(AH68="C",-(AI68-AJ68)/AF68,-(AI68-AJ68)/AF68)</f>
        <v>-6.995884773662552</v>
      </c>
      <c r="AL68" s="60">
        <f t="shared" ref="AL68:AL131" si="17">AI68-AJ68</f>
        <v>3.4000000000000004</v>
      </c>
      <c r="AM68" s="61">
        <f t="shared" ref="AM68:AM129" si="18">TRUNC(AD68/((AL68)*100),0)</f>
        <v>1</v>
      </c>
      <c r="AN68" s="54">
        <f t="shared" ref="AN68:AN131" si="19">AM68*AI68*100</f>
        <v>1340</v>
      </c>
      <c r="AO68" s="62">
        <v>16</v>
      </c>
      <c r="AP68" s="55"/>
      <c r="AQ68" s="63">
        <f t="shared" si="13"/>
        <v>0.76470588235294101</v>
      </c>
      <c r="AR68" s="64">
        <f t="shared" si="14"/>
        <v>259.99999999999994</v>
      </c>
      <c r="AS68" s="67"/>
      <c r="AT68" s="66">
        <f t="shared" si="15"/>
        <v>6148</v>
      </c>
      <c r="AU68" s="67">
        <f t="shared" si="7"/>
        <v>340.00000000000006</v>
      </c>
      <c r="AX68" s="50">
        <f t="shared" si="8"/>
        <v>1</v>
      </c>
      <c r="AY68" s="1">
        <f t="shared" si="9"/>
        <v>259.99999999999994</v>
      </c>
      <c r="AZ68" s="51" t="str">
        <f t="shared" si="10"/>
        <v/>
      </c>
    </row>
    <row r="69" spans="1:52" ht="19.95" customHeight="1" x14ac:dyDescent="0.25">
      <c r="A69" s="98"/>
      <c r="B69" s="99"/>
      <c r="C69" s="99"/>
      <c r="D69" s="99"/>
      <c r="E69" s="99"/>
      <c r="F69" s="100"/>
      <c r="G69" s="99"/>
      <c r="H69" s="99"/>
      <c r="I69" s="99"/>
      <c r="J69" s="101"/>
      <c r="K69" s="99"/>
      <c r="L69" s="99"/>
      <c r="M69" s="99"/>
      <c r="N69" s="99"/>
      <c r="O69" s="99"/>
      <c r="P69" s="99"/>
      <c r="Q69" s="102"/>
      <c r="R69" s="103"/>
      <c r="S69" s="104"/>
      <c r="Z69" s="5">
        <f t="shared" si="12"/>
        <v>66</v>
      </c>
      <c r="AA69" s="112">
        <v>45729</v>
      </c>
      <c r="AB69" s="113" t="s">
        <v>113</v>
      </c>
      <c r="AC69" s="99" t="s">
        <v>33</v>
      </c>
      <c r="AD69" s="54">
        <v>500</v>
      </c>
      <c r="AE69" s="55">
        <v>11.5</v>
      </c>
      <c r="AF69" s="56">
        <v>0.63600000000000001</v>
      </c>
      <c r="AG69" s="57">
        <v>45730</v>
      </c>
      <c r="AH69" s="55" t="s">
        <v>39</v>
      </c>
      <c r="AI69" s="62">
        <v>0.35</v>
      </c>
      <c r="AJ69" s="58">
        <v>0</v>
      </c>
      <c r="AK69" s="59">
        <f t="shared" si="16"/>
        <v>-0.55031446540880502</v>
      </c>
      <c r="AL69" s="60">
        <f t="shared" si="17"/>
        <v>0.35</v>
      </c>
      <c r="AM69" s="61">
        <f t="shared" si="18"/>
        <v>14</v>
      </c>
      <c r="AN69" s="54">
        <f t="shared" si="19"/>
        <v>489.99999999999994</v>
      </c>
      <c r="AO69" s="62">
        <v>0.2</v>
      </c>
      <c r="AP69" s="55"/>
      <c r="AQ69" s="63">
        <f t="shared" si="13"/>
        <v>-0.42857142857142849</v>
      </c>
      <c r="AR69" s="64">
        <f t="shared" si="14"/>
        <v>-209.99999999999994</v>
      </c>
      <c r="AS69" s="67"/>
      <c r="AT69" s="66">
        <f t="shared" si="15"/>
        <v>5938</v>
      </c>
      <c r="AU69" s="67">
        <f t="shared" ref="AU69:AU132" si="20">AL69*AM69*100</f>
        <v>489.99999999999994</v>
      </c>
      <c r="AX69" s="50">
        <f t="shared" ref="AX69:AX132" si="21">IF(AR69&gt;1,1,0)</f>
        <v>0</v>
      </c>
      <c r="AY69" s="1">
        <f t="shared" ref="AY69:AY132" si="22">IF(AC69=$AY$3,AR69,"")</f>
        <v>-209.99999999999994</v>
      </c>
      <c r="AZ69" s="51" t="str">
        <f t="shared" ref="AZ69:AZ132" si="23">IF(AC69=$AZ$3,AR69,"")</f>
        <v/>
      </c>
    </row>
    <row r="70" spans="1:52" ht="19.95" customHeight="1" thickBot="1" x14ac:dyDescent="0.3">
      <c r="A70" s="105"/>
      <c r="B70" s="106"/>
      <c r="C70" s="106"/>
      <c r="D70" s="106"/>
      <c r="E70" s="106"/>
      <c r="F70" s="107"/>
      <c r="G70" s="106"/>
      <c r="H70" s="106"/>
      <c r="I70" s="106"/>
      <c r="J70" s="108"/>
      <c r="K70" s="106"/>
      <c r="L70" s="106"/>
      <c r="M70" s="106"/>
      <c r="N70" s="106"/>
      <c r="O70" s="106"/>
      <c r="P70" s="106"/>
      <c r="Q70" s="109"/>
      <c r="R70" s="110"/>
      <c r="S70" s="111"/>
      <c r="Z70" s="5">
        <f t="shared" ref="Z70:Z133" si="24">Z69+1</f>
        <v>67</v>
      </c>
      <c r="AA70" s="112">
        <v>45729</v>
      </c>
      <c r="AB70" s="113" t="s">
        <v>97</v>
      </c>
      <c r="AC70" s="99" t="s">
        <v>33</v>
      </c>
      <c r="AD70" s="54">
        <v>500</v>
      </c>
      <c r="AE70" s="55">
        <v>195</v>
      </c>
      <c r="AF70" s="56">
        <v>0.55400000000000005</v>
      </c>
      <c r="AG70" s="57">
        <v>45730</v>
      </c>
      <c r="AH70" s="55" t="s">
        <v>39</v>
      </c>
      <c r="AI70" s="62">
        <v>3.5</v>
      </c>
      <c r="AJ70" s="58">
        <v>1</v>
      </c>
      <c r="AK70" s="59">
        <f t="shared" si="16"/>
        <v>-4.5126353790613711</v>
      </c>
      <c r="AL70" s="60">
        <f t="shared" si="17"/>
        <v>2.5</v>
      </c>
      <c r="AM70" s="61">
        <f t="shared" si="18"/>
        <v>2</v>
      </c>
      <c r="AN70" s="54">
        <f t="shared" si="19"/>
        <v>700</v>
      </c>
      <c r="AO70" s="62">
        <v>2.65</v>
      </c>
      <c r="AP70" s="55"/>
      <c r="AQ70" s="63">
        <f t="shared" si="13"/>
        <v>-0.34</v>
      </c>
      <c r="AR70" s="64">
        <f t="shared" si="14"/>
        <v>-170.00000000000003</v>
      </c>
      <c r="AS70" s="67"/>
      <c r="AT70" s="66">
        <f t="shared" si="15"/>
        <v>5768</v>
      </c>
      <c r="AU70" s="67">
        <f t="shared" si="20"/>
        <v>500</v>
      </c>
      <c r="AX70" s="50">
        <f t="shared" si="21"/>
        <v>0</v>
      </c>
      <c r="AY70" s="1">
        <f t="shared" si="22"/>
        <v>-170.00000000000003</v>
      </c>
      <c r="AZ70" s="51" t="str">
        <f t="shared" si="23"/>
        <v/>
      </c>
    </row>
    <row r="71" spans="1:52" ht="19.95" customHeight="1" thickBot="1" x14ac:dyDescent="0.3">
      <c r="A71" s="105"/>
      <c r="B71" s="106"/>
      <c r="C71" s="106"/>
      <c r="D71" s="106"/>
      <c r="E71" s="106"/>
      <c r="F71" s="107"/>
      <c r="G71" s="106"/>
      <c r="H71" s="106"/>
      <c r="I71" s="106"/>
      <c r="J71" s="108"/>
      <c r="K71" s="106"/>
      <c r="L71" s="106"/>
      <c r="M71" s="106"/>
      <c r="N71" s="106"/>
      <c r="O71" s="106"/>
      <c r="P71" s="106"/>
      <c r="Q71" s="109"/>
      <c r="R71" s="110"/>
      <c r="S71" s="111"/>
      <c r="Z71" s="5">
        <f t="shared" si="24"/>
        <v>68</v>
      </c>
      <c r="AA71" s="112">
        <v>45729</v>
      </c>
      <c r="AB71" s="113" t="s">
        <v>59</v>
      </c>
      <c r="AC71" s="99" t="s">
        <v>33</v>
      </c>
      <c r="AD71" s="54">
        <v>500</v>
      </c>
      <c r="AE71" s="55">
        <v>24</v>
      </c>
      <c r="AF71" s="56">
        <v>0.52100000000000002</v>
      </c>
      <c r="AG71" s="57">
        <v>45730</v>
      </c>
      <c r="AH71" s="55" t="s">
        <v>39</v>
      </c>
      <c r="AI71" s="62">
        <v>0.74</v>
      </c>
      <c r="AJ71" s="58">
        <v>0</v>
      </c>
      <c r="AK71" s="59">
        <f t="shared" si="16"/>
        <v>-1.420345489443378</v>
      </c>
      <c r="AL71" s="60">
        <f t="shared" si="17"/>
        <v>0.74</v>
      </c>
      <c r="AM71" s="61">
        <f t="shared" si="18"/>
        <v>6</v>
      </c>
      <c r="AN71" s="54">
        <f t="shared" si="19"/>
        <v>443.99999999999994</v>
      </c>
      <c r="AO71" s="62">
        <v>0.62</v>
      </c>
      <c r="AP71" s="55">
        <v>0.7</v>
      </c>
      <c r="AQ71" s="63">
        <f t="shared" ref="AQ71:AQ134" si="25">(AVERAGE(AO71:AP71)-AI71)/AL71</f>
        <v>-0.10810810810810821</v>
      </c>
      <c r="AR71" s="64">
        <f t="shared" ref="AR71:AR134" si="26">(AVERAGE(AO71:AP71)-AI71)*100*AM71</f>
        <v>-48.000000000000043</v>
      </c>
      <c r="AS71" s="67"/>
      <c r="AT71" s="66">
        <f t="shared" ref="AT71:AT134" si="27">AR71+AT70</f>
        <v>5720</v>
      </c>
      <c r="AU71" s="67">
        <f t="shared" si="20"/>
        <v>443.99999999999994</v>
      </c>
      <c r="AX71" s="50">
        <f t="shared" si="21"/>
        <v>0</v>
      </c>
      <c r="AY71" s="1">
        <f t="shared" si="22"/>
        <v>-48.000000000000043</v>
      </c>
      <c r="AZ71" s="51" t="str">
        <f t="shared" si="23"/>
        <v/>
      </c>
    </row>
    <row r="72" spans="1:52" ht="19.95" customHeight="1" x14ac:dyDescent="0.25">
      <c r="A72" s="98"/>
      <c r="B72" s="99"/>
      <c r="C72" s="99"/>
      <c r="D72" s="99"/>
      <c r="E72" s="99"/>
      <c r="F72" s="100"/>
      <c r="G72" s="99"/>
      <c r="H72" s="99"/>
      <c r="I72" s="99"/>
      <c r="J72" s="101"/>
      <c r="K72" s="99"/>
      <c r="L72" s="99"/>
      <c r="M72" s="99"/>
      <c r="N72" s="99"/>
      <c r="O72" s="99"/>
      <c r="P72" s="99"/>
      <c r="Q72" s="102"/>
      <c r="R72" s="103"/>
      <c r="S72" s="104"/>
      <c r="Z72" s="5">
        <f t="shared" si="24"/>
        <v>69</v>
      </c>
      <c r="AA72" s="112">
        <v>45729</v>
      </c>
      <c r="AB72" s="113" t="s">
        <v>100</v>
      </c>
      <c r="AC72" s="99" t="s">
        <v>114</v>
      </c>
      <c r="AD72" s="54">
        <v>500</v>
      </c>
      <c r="AE72" s="55">
        <v>337.5</v>
      </c>
      <c r="AF72" s="56">
        <v>0.51100000000000001</v>
      </c>
      <c r="AG72" s="57">
        <v>45730</v>
      </c>
      <c r="AH72" s="55" t="s">
        <v>36</v>
      </c>
      <c r="AI72" s="62">
        <v>6.85</v>
      </c>
      <c r="AJ72" s="58">
        <v>4</v>
      </c>
      <c r="AK72" s="59">
        <f t="shared" si="16"/>
        <v>-5.5772994129158509</v>
      </c>
      <c r="AL72" s="60">
        <f t="shared" si="17"/>
        <v>2.8499999999999996</v>
      </c>
      <c r="AM72" s="61">
        <f t="shared" si="18"/>
        <v>1</v>
      </c>
      <c r="AN72" s="54">
        <f t="shared" si="19"/>
        <v>685</v>
      </c>
      <c r="AO72" s="62">
        <v>7.25</v>
      </c>
      <c r="AP72" s="55"/>
      <c r="AQ72" s="63">
        <f t="shared" si="25"/>
        <v>0.14035087719298259</v>
      </c>
      <c r="AR72" s="64">
        <f t="shared" si="26"/>
        <v>40.000000000000036</v>
      </c>
      <c r="AS72" s="67"/>
      <c r="AT72" s="66">
        <f t="shared" si="27"/>
        <v>5760</v>
      </c>
      <c r="AU72" s="67">
        <f t="shared" si="20"/>
        <v>284.99999999999994</v>
      </c>
      <c r="AX72" s="50">
        <f t="shared" si="21"/>
        <v>1</v>
      </c>
      <c r="AY72" s="1" t="str">
        <f t="shared" si="22"/>
        <v/>
      </c>
      <c r="AZ72" s="51">
        <f t="shared" si="23"/>
        <v>40.000000000000036</v>
      </c>
    </row>
    <row r="73" spans="1:52" ht="19.95" customHeight="1" x14ac:dyDescent="0.25">
      <c r="A73" s="98"/>
      <c r="B73" s="99"/>
      <c r="C73" s="99"/>
      <c r="D73" s="99"/>
      <c r="E73" s="99"/>
      <c r="F73" s="100"/>
      <c r="G73" s="99"/>
      <c r="H73" s="99"/>
      <c r="I73" s="99"/>
      <c r="J73" s="101"/>
      <c r="K73" s="99"/>
      <c r="L73" s="99"/>
      <c r="M73" s="99"/>
      <c r="N73" s="99"/>
      <c r="O73" s="99"/>
      <c r="P73" s="99"/>
      <c r="Q73" s="102"/>
      <c r="R73" s="103"/>
      <c r="S73" s="104"/>
      <c r="Z73" s="5">
        <f t="shared" si="24"/>
        <v>70</v>
      </c>
      <c r="AA73" s="112">
        <v>45729</v>
      </c>
      <c r="AB73" s="113" t="s">
        <v>107</v>
      </c>
      <c r="AC73" s="99" t="s">
        <v>114</v>
      </c>
      <c r="AD73" s="54">
        <v>500</v>
      </c>
      <c r="AE73" s="55">
        <v>277.5</v>
      </c>
      <c r="AF73" s="56">
        <v>0.58299999999999996</v>
      </c>
      <c r="AG73" s="57">
        <v>45730</v>
      </c>
      <c r="AH73" s="55" t="s">
        <v>36</v>
      </c>
      <c r="AI73" s="62">
        <v>4.0999999999999996</v>
      </c>
      <c r="AJ73" s="58">
        <v>2</v>
      </c>
      <c r="AK73" s="59">
        <f t="shared" si="16"/>
        <v>-3.6020583190394508</v>
      </c>
      <c r="AL73" s="60">
        <f t="shared" si="17"/>
        <v>2.0999999999999996</v>
      </c>
      <c r="AM73" s="61">
        <f t="shared" si="18"/>
        <v>2</v>
      </c>
      <c r="AN73" s="54">
        <f t="shared" si="19"/>
        <v>819.99999999999989</v>
      </c>
      <c r="AO73" s="62">
        <v>5.25</v>
      </c>
      <c r="AP73" s="55">
        <v>5.8</v>
      </c>
      <c r="AQ73" s="63">
        <f t="shared" si="25"/>
        <v>0.67857142857142905</v>
      </c>
      <c r="AR73" s="64">
        <f t="shared" si="26"/>
        <v>285.00000000000011</v>
      </c>
      <c r="AS73" s="67"/>
      <c r="AT73" s="66">
        <f t="shared" si="27"/>
        <v>6045</v>
      </c>
      <c r="AU73" s="67">
        <f t="shared" si="20"/>
        <v>419.99999999999994</v>
      </c>
      <c r="AX73" s="50">
        <f t="shared" si="21"/>
        <v>1</v>
      </c>
      <c r="AY73" s="1" t="str">
        <f t="shared" si="22"/>
        <v/>
      </c>
      <c r="AZ73" s="51">
        <f t="shared" si="23"/>
        <v>285.00000000000011</v>
      </c>
    </row>
    <row r="74" spans="1:52" ht="19.95" customHeight="1" thickBot="1" x14ac:dyDescent="0.3">
      <c r="A74" s="105"/>
      <c r="B74" s="106"/>
      <c r="C74" s="106"/>
      <c r="D74" s="106"/>
      <c r="E74" s="106"/>
      <c r="F74" s="107"/>
      <c r="G74" s="106"/>
      <c r="H74" s="106"/>
      <c r="I74" s="106"/>
      <c r="J74" s="108"/>
      <c r="K74" s="106"/>
      <c r="L74" s="106"/>
      <c r="M74" s="106"/>
      <c r="N74" s="106"/>
      <c r="O74" s="106"/>
      <c r="P74" s="106"/>
      <c r="Q74" s="109"/>
      <c r="R74" s="110"/>
      <c r="S74" s="111"/>
      <c r="Z74" s="5">
        <f t="shared" si="24"/>
        <v>71</v>
      </c>
      <c r="AA74" s="112">
        <v>45729</v>
      </c>
      <c r="AB74" s="113" t="s">
        <v>91</v>
      </c>
      <c r="AC74" s="99" t="s">
        <v>114</v>
      </c>
      <c r="AD74" s="54">
        <v>500</v>
      </c>
      <c r="AE74" s="55">
        <v>49</v>
      </c>
      <c r="AF74" s="56">
        <v>0.48599999999999999</v>
      </c>
      <c r="AG74" s="57">
        <v>45730</v>
      </c>
      <c r="AH74" s="55" t="s">
        <v>39</v>
      </c>
      <c r="AI74" s="62">
        <v>0.61</v>
      </c>
      <c r="AJ74" s="58">
        <v>0</v>
      </c>
      <c r="AK74" s="59">
        <f t="shared" si="16"/>
        <v>-1.2551440329218106</v>
      </c>
      <c r="AL74" s="60">
        <f t="shared" si="17"/>
        <v>0.61</v>
      </c>
      <c r="AM74" s="61">
        <f t="shared" si="18"/>
        <v>8</v>
      </c>
      <c r="AN74" s="54">
        <f t="shared" si="19"/>
        <v>488</v>
      </c>
      <c r="AO74" s="62">
        <v>0.69</v>
      </c>
      <c r="AP74" s="55">
        <v>0.51</v>
      </c>
      <c r="AQ74" s="63">
        <f t="shared" si="25"/>
        <v>-1.6393442622950834E-2</v>
      </c>
      <c r="AR74" s="64">
        <f t="shared" si="26"/>
        <v>-8.0000000000000071</v>
      </c>
      <c r="AS74" s="67"/>
      <c r="AT74" s="66">
        <f t="shared" si="27"/>
        <v>6037</v>
      </c>
      <c r="AU74" s="67">
        <f t="shared" si="20"/>
        <v>488</v>
      </c>
      <c r="AX74" s="50">
        <f t="shared" si="21"/>
        <v>0</v>
      </c>
      <c r="AY74" s="1" t="str">
        <f t="shared" si="22"/>
        <v/>
      </c>
      <c r="AZ74" s="51">
        <f t="shared" si="23"/>
        <v>-8.0000000000000071</v>
      </c>
    </row>
    <row r="75" spans="1:52" ht="19.95" customHeight="1" x14ac:dyDescent="0.25">
      <c r="A75" s="98"/>
      <c r="B75" s="99"/>
      <c r="C75" s="99"/>
      <c r="D75" s="99"/>
      <c r="E75" s="99"/>
      <c r="F75" s="100"/>
      <c r="G75" s="99"/>
      <c r="H75" s="99"/>
      <c r="I75" s="99"/>
      <c r="J75" s="101"/>
      <c r="K75" s="99"/>
      <c r="L75" s="99"/>
      <c r="M75" s="99"/>
      <c r="N75" s="99"/>
      <c r="O75" s="99"/>
      <c r="P75" s="99"/>
      <c r="Q75" s="102"/>
      <c r="R75" s="103"/>
      <c r="S75" s="104"/>
      <c r="Z75" s="5">
        <f t="shared" si="24"/>
        <v>72</v>
      </c>
      <c r="AA75" s="112">
        <v>45729</v>
      </c>
      <c r="AB75" s="113" t="s">
        <v>115</v>
      </c>
      <c r="AC75" s="99" t="s">
        <v>114</v>
      </c>
      <c r="AD75" s="54">
        <v>500</v>
      </c>
      <c r="AE75" s="55">
        <v>387.5</v>
      </c>
      <c r="AF75" s="56">
        <v>0.45800000000000002</v>
      </c>
      <c r="AG75" s="57">
        <v>45730</v>
      </c>
      <c r="AH75" s="55" t="s">
        <v>36</v>
      </c>
      <c r="AI75" s="62">
        <v>4</v>
      </c>
      <c r="AJ75" s="58">
        <v>2</v>
      </c>
      <c r="AK75" s="59">
        <f t="shared" si="16"/>
        <v>-4.3668122270742353</v>
      </c>
      <c r="AL75" s="60">
        <f t="shared" si="17"/>
        <v>2</v>
      </c>
      <c r="AM75" s="61">
        <f t="shared" si="18"/>
        <v>2</v>
      </c>
      <c r="AN75" s="54">
        <f t="shared" si="19"/>
        <v>800</v>
      </c>
      <c r="AO75" s="62">
        <v>4.45</v>
      </c>
      <c r="AP75" s="55"/>
      <c r="AQ75" s="63">
        <f t="shared" si="25"/>
        <v>0.22500000000000009</v>
      </c>
      <c r="AR75" s="64">
        <f t="shared" si="26"/>
        <v>90.000000000000028</v>
      </c>
      <c r="AS75" s="67"/>
      <c r="AT75" s="66">
        <f t="shared" si="27"/>
        <v>6127</v>
      </c>
      <c r="AU75" s="67">
        <f t="shared" si="20"/>
        <v>400</v>
      </c>
      <c r="AX75" s="50">
        <f t="shared" si="21"/>
        <v>1</v>
      </c>
      <c r="AY75" s="1" t="str">
        <f t="shared" si="22"/>
        <v/>
      </c>
      <c r="AZ75" s="51">
        <f t="shared" si="23"/>
        <v>90.000000000000028</v>
      </c>
    </row>
    <row r="76" spans="1:52" ht="19.95" customHeight="1" x14ac:dyDescent="0.25">
      <c r="A76" s="98"/>
      <c r="B76" s="99"/>
      <c r="C76" s="99"/>
      <c r="D76" s="99"/>
      <c r="E76" s="99"/>
      <c r="F76" s="100"/>
      <c r="G76" s="99"/>
      <c r="H76" s="99"/>
      <c r="I76" s="99"/>
      <c r="J76" s="101"/>
      <c r="K76" s="99"/>
      <c r="L76" s="99"/>
      <c r="M76" s="99"/>
      <c r="N76" s="99"/>
      <c r="O76" s="99"/>
      <c r="P76" s="99"/>
      <c r="Q76" s="102"/>
      <c r="R76" s="103"/>
      <c r="S76" s="104"/>
      <c r="Z76" s="5">
        <f t="shared" si="24"/>
        <v>73</v>
      </c>
      <c r="AA76" s="112">
        <v>45729</v>
      </c>
      <c r="AB76" s="113" t="s">
        <v>116</v>
      </c>
      <c r="AC76" s="99" t="s">
        <v>114</v>
      </c>
      <c r="AD76" s="54">
        <v>500</v>
      </c>
      <c r="AE76" s="55">
        <v>270</v>
      </c>
      <c r="AF76" s="56">
        <v>0.48899999999999999</v>
      </c>
      <c r="AG76" s="57">
        <v>45730</v>
      </c>
      <c r="AH76" s="55" t="s">
        <v>39</v>
      </c>
      <c r="AI76" s="62">
        <v>6.8</v>
      </c>
      <c r="AJ76" s="58">
        <v>4</v>
      </c>
      <c r="AK76" s="59">
        <f t="shared" si="16"/>
        <v>-5.7259713701431494</v>
      </c>
      <c r="AL76" s="60">
        <f t="shared" si="17"/>
        <v>2.8</v>
      </c>
      <c r="AM76" s="61">
        <f t="shared" si="18"/>
        <v>1</v>
      </c>
      <c r="AN76" s="54">
        <f t="shared" si="19"/>
        <v>680</v>
      </c>
      <c r="AO76" s="62">
        <v>5.0999999999999996</v>
      </c>
      <c r="AP76" s="55"/>
      <c r="AQ76" s="63">
        <f t="shared" si="25"/>
        <v>-0.60714285714285721</v>
      </c>
      <c r="AR76" s="64">
        <f t="shared" si="26"/>
        <v>-170.00000000000003</v>
      </c>
      <c r="AS76" s="67"/>
      <c r="AT76" s="66">
        <f t="shared" si="27"/>
        <v>5957</v>
      </c>
      <c r="AU76" s="67">
        <f t="shared" si="20"/>
        <v>280</v>
      </c>
      <c r="AX76" s="50">
        <f t="shared" si="21"/>
        <v>0</v>
      </c>
      <c r="AY76" s="1" t="str">
        <f t="shared" si="22"/>
        <v/>
      </c>
      <c r="AZ76" s="51">
        <f t="shared" si="23"/>
        <v>-170.00000000000003</v>
      </c>
    </row>
    <row r="77" spans="1:52" ht="19.95" customHeight="1" thickBot="1" x14ac:dyDescent="0.3">
      <c r="A77" s="105"/>
      <c r="B77" s="106"/>
      <c r="C77" s="106"/>
      <c r="D77" s="106"/>
      <c r="E77" s="106"/>
      <c r="F77" s="107"/>
      <c r="G77" s="106"/>
      <c r="H77" s="106"/>
      <c r="I77" s="106"/>
      <c r="J77" s="108"/>
      <c r="K77" s="106"/>
      <c r="L77" s="106"/>
      <c r="M77" s="106"/>
      <c r="N77" s="106"/>
      <c r="O77" s="106"/>
      <c r="P77" s="106"/>
      <c r="Q77" s="109"/>
      <c r="R77" s="110"/>
      <c r="S77" s="111"/>
      <c r="Z77" s="5">
        <f t="shared" si="24"/>
        <v>74</v>
      </c>
      <c r="AA77" s="112">
        <v>45735</v>
      </c>
      <c r="AB77" s="113" t="s">
        <v>117</v>
      </c>
      <c r="AC77" s="99" t="s">
        <v>33</v>
      </c>
      <c r="AD77" s="54">
        <v>500</v>
      </c>
      <c r="AE77" s="55">
        <v>10</v>
      </c>
      <c r="AF77" s="56">
        <v>0.432</v>
      </c>
      <c r="AG77" s="57">
        <v>45737</v>
      </c>
      <c r="AH77" s="55" t="s">
        <v>39</v>
      </c>
      <c r="AI77" s="62">
        <v>0.27</v>
      </c>
      <c r="AJ77" s="58">
        <v>0</v>
      </c>
      <c r="AK77" s="59">
        <f t="shared" si="16"/>
        <v>-0.625</v>
      </c>
      <c r="AL77" s="60">
        <f t="shared" si="17"/>
        <v>0.27</v>
      </c>
      <c r="AM77" s="61">
        <f t="shared" si="18"/>
        <v>18</v>
      </c>
      <c r="AN77" s="54">
        <f t="shared" si="19"/>
        <v>486.00000000000006</v>
      </c>
      <c r="AO77" s="62">
        <v>0.33</v>
      </c>
      <c r="AP77" s="55"/>
      <c r="AQ77" s="63">
        <f t="shared" si="25"/>
        <v>0.22222222222222221</v>
      </c>
      <c r="AR77" s="64">
        <f t="shared" si="26"/>
        <v>108</v>
      </c>
      <c r="AS77" s="67"/>
      <c r="AT77" s="66">
        <f t="shared" si="27"/>
        <v>6065</v>
      </c>
      <c r="AU77" s="67">
        <f t="shared" si="20"/>
        <v>486.00000000000006</v>
      </c>
      <c r="AX77" s="50">
        <f t="shared" si="21"/>
        <v>1</v>
      </c>
      <c r="AY77" s="1">
        <f t="shared" si="22"/>
        <v>108</v>
      </c>
      <c r="AZ77" s="51" t="str">
        <f t="shared" si="23"/>
        <v/>
      </c>
    </row>
    <row r="78" spans="1:52" ht="19.95" customHeight="1" thickBot="1" x14ac:dyDescent="0.3">
      <c r="A78" s="105"/>
      <c r="B78" s="106"/>
      <c r="C78" s="106"/>
      <c r="D78" s="106"/>
      <c r="E78" s="106"/>
      <c r="F78" s="107"/>
      <c r="G78" s="106"/>
      <c r="H78" s="106"/>
      <c r="I78" s="106"/>
      <c r="J78" s="108"/>
      <c r="K78" s="106"/>
      <c r="L78" s="106"/>
      <c r="M78" s="106"/>
      <c r="N78" s="106"/>
      <c r="O78" s="106"/>
      <c r="P78" s="106"/>
      <c r="Q78" s="109"/>
      <c r="R78" s="110"/>
      <c r="S78" s="111"/>
      <c r="Z78" s="5">
        <f t="shared" si="24"/>
        <v>75</v>
      </c>
      <c r="AA78" s="112">
        <v>45735</v>
      </c>
      <c r="AB78" s="113" t="s">
        <v>82</v>
      </c>
      <c r="AC78" s="99" t="s">
        <v>33</v>
      </c>
      <c r="AD78" s="54">
        <v>500</v>
      </c>
      <c r="AE78" s="55">
        <v>142</v>
      </c>
      <c r="AF78" s="56">
        <v>0.42699999999999999</v>
      </c>
      <c r="AG78" s="57">
        <v>45737</v>
      </c>
      <c r="AH78" s="55" t="s">
        <v>36</v>
      </c>
      <c r="AI78" s="62">
        <v>2.0499999999999998</v>
      </c>
      <c r="AJ78" s="58">
        <v>0</v>
      </c>
      <c r="AK78" s="59">
        <f t="shared" si="16"/>
        <v>-4.8009367681498825</v>
      </c>
      <c r="AL78" s="60">
        <f t="shared" si="17"/>
        <v>2.0499999999999998</v>
      </c>
      <c r="AM78" s="61">
        <f t="shared" si="18"/>
        <v>2</v>
      </c>
      <c r="AN78" s="54">
        <f t="shared" si="19"/>
        <v>409.99999999999994</v>
      </c>
      <c r="AO78" s="62">
        <v>2.31</v>
      </c>
      <c r="AP78" s="55">
        <v>1.7</v>
      </c>
      <c r="AQ78" s="63">
        <f t="shared" si="25"/>
        <v>-2.1951219512195089E-2</v>
      </c>
      <c r="AR78" s="64">
        <f t="shared" si="26"/>
        <v>-8.9999999999999858</v>
      </c>
      <c r="AS78" s="67"/>
      <c r="AT78" s="66">
        <f t="shared" si="27"/>
        <v>6056</v>
      </c>
      <c r="AU78" s="67">
        <f t="shared" si="20"/>
        <v>409.99999999999994</v>
      </c>
      <c r="AX78" s="50">
        <f t="shared" si="21"/>
        <v>0</v>
      </c>
      <c r="AY78" s="1">
        <f t="shared" si="22"/>
        <v>-8.9999999999999858</v>
      </c>
      <c r="AZ78" s="51" t="str">
        <f t="shared" si="23"/>
        <v/>
      </c>
    </row>
    <row r="79" spans="1:52" ht="19.95" customHeight="1" thickBot="1" x14ac:dyDescent="0.3">
      <c r="A79" s="105"/>
      <c r="B79" s="106"/>
      <c r="C79" s="106"/>
      <c r="D79" s="106"/>
      <c r="E79" s="106"/>
      <c r="F79" s="107"/>
      <c r="G79" s="106"/>
      <c r="H79" s="106"/>
      <c r="I79" s="106"/>
      <c r="J79" s="108"/>
      <c r="K79" s="106"/>
      <c r="L79" s="106"/>
      <c r="M79" s="106"/>
      <c r="N79" s="106"/>
      <c r="O79" s="106"/>
      <c r="P79" s="106"/>
      <c r="Q79" s="109"/>
      <c r="R79" s="110"/>
      <c r="S79" s="111"/>
      <c r="Z79" s="5">
        <f t="shared" si="24"/>
        <v>76</v>
      </c>
      <c r="AA79" s="112">
        <v>45735</v>
      </c>
      <c r="AB79" s="113" t="s">
        <v>112</v>
      </c>
      <c r="AC79" s="99" t="s">
        <v>114</v>
      </c>
      <c r="AD79" s="54">
        <v>500</v>
      </c>
      <c r="AE79" s="55">
        <v>170</v>
      </c>
      <c r="AF79" s="56">
        <v>0.54600000000000004</v>
      </c>
      <c r="AG79" s="57">
        <v>45737</v>
      </c>
      <c r="AH79" s="55" t="s">
        <v>39</v>
      </c>
      <c r="AI79" s="62">
        <v>3.25</v>
      </c>
      <c r="AJ79" s="58">
        <v>1</v>
      </c>
      <c r="AK79" s="59">
        <f t="shared" si="16"/>
        <v>-4.1208791208791204</v>
      </c>
      <c r="AL79" s="60">
        <f t="shared" si="17"/>
        <v>2.25</v>
      </c>
      <c r="AM79" s="61">
        <f t="shared" si="18"/>
        <v>2</v>
      </c>
      <c r="AN79" s="54">
        <f t="shared" si="19"/>
        <v>650</v>
      </c>
      <c r="AO79" s="62">
        <v>3.4</v>
      </c>
      <c r="AP79" s="55"/>
      <c r="AQ79" s="63">
        <f t="shared" si="25"/>
        <v>6.6666666666666624E-2</v>
      </c>
      <c r="AR79" s="64">
        <f t="shared" si="26"/>
        <v>29.999999999999982</v>
      </c>
      <c r="AS79" s="67"/>
      <c r="AT79" s="66">
        <f t="shared" si="27"/>
        <v>6086</v>
      </c>
      <c r="AU79" s="67">
        <f t="shared" si="20"/>
        <v>450</v>
      </c>
      <c r="AX79" s="50">
        <f t="shared" si="21"/>
        <v>1</v>
      </c>
      <c r="AY79" s="1" t="str">
        <f t="shared" si="22"/>
        <v/>
      </c>
      <c r="AZ79" s="51">
        <f t="shared" si="23"/>
        <v>29.999999999999982</v>
      </c>
    </row>
    <row r="80" spans="1:52" ht="19.95" customHeight="1" thickBot="1" x14ac:dyDescent="0.3">
      <c r="A80" s="105"/>
      <c r="B80" s="106"/>
      <c r="C80" s="106"/>
      <c r="D80" s="106"/>
      <c r="E80" s="106"/>
      <c r="F80" s="107"/>
      <c r="G80" s="106"/>
      <c r="H80" s="106"/>
      <c r="I80" s="106"/>
      <c r="J80" s="108"/>
      <c r="K80" s="106"/>
      <c r="L80" s="106"/>
      <c r="M80" s="106"/>
      <c r="N80" s="106"/>
      <c r="O80" s="106"/>
      <c r="P80" s="106"/>
      <c r="Q80" s="109"/>
      <c r="R80" s="110"/>
      <c r="S80" s="111"/>
      <c r="Z80" s="5">
        <f t="shared" si="24"/>
        <v>77</v>
      </c>
      <c r="AA80" s="112">
        <v>45735</v>
      </c>
      <c r="AB80" s="113" t="s">
        <v>100</v>
      </c>
      <c r="AC80" s="99" t="s">
        <v>114</v>
      </c>
      <c r="AD80" s="54">
        <v>500</v>
      </c>
      <c r="AE80" s="55">
        <v>372.5</v>
      </c>
      <c r="AF80" s="56">
        <v>0.48699999999999999</v>
      </c>
      <c r="AG80" s="57">
        <v>45737</v>
      </c>
      <c r="AH80" s="55" t="s">
        <v>39</v>
      </c>
      <c r="AI80" s="62">
        <v>6.7</v>
      </c>
      <c r="AJ80" s="58">
        <v>4.5</v>
      </c>
      <c r="AK80" s="59">
        <f t="shared" si="16"/>
        <v>-4.5174537987679679</v>
      </c>
      <c r="AL80" s="60">
        <f t="shared" si="17"/>
        <v>2.2000000000000002</v>
      </c>
      <c r="AM80" s="61">
        <f t="shared" si="18"/>
        <v>2</v>
      </c>
      <c r="AN80" s="54">
        <f t="shared" si="19"/>
        <v>1340</v>
      </c>
      <c r="AO80" s="62">
        <v>8.6999999999999993</v>
      </c>
      <c r="AP80" s="55">
        <v>7.85</v>
      </c>
      <c r="AQ80" s="63">
        <f t="shared" si="25"/>
        <v>0.71590909090909016</v>
      </c>
      <c r="AR80" s="64">
        <f t="shared" si="26"/>
        <v>314.99999999999966</v>
      </c>
      <c r="AS80" s="67"/>
      <c r="AT80" s="66">
        <f t="shared" si="27"/>
        <v>6401</v>
      </c>
      <c r="AU80" s="67">
        <f t="shared" si="20"/>
        <v>440.00000000000006</v>
      </c>
      <c r="AX80" s="50">
        <f t="shared" si="21"/>
        <v>1</v>
      </c>
      <c r="AY80" s="1" t="str">
        <f t="shared" si="22"/>
        <v/>
      </c>
      <c r="AZ80" s="51">
        <f t="shared" si="23"/>
        <v>314.99999999999966</v>
      </c>
    </row>
    <row r="81" spans="26:52" ht="19.95" customHeight="1" x14ac:dyDescent="0.25">
      <c r="Z81" s="5">
        <f t="shared" si="24"/>
        <v>78</v>
      </c>
      <c r="AA81" s="112">
        <v>45735</v>
      </c>
      <c r="AB81" s="113" t="s">
        <v>110</v>
      </c>
      <c r="AC81" s="99" t="s">
        <v>114</v>
      </c>
      <c r="AD81" s="54">
        <v>500</v>
      </c>
      <c r="AE81" s="55">
        <v>565</v>
      </c>
      <c r="AF81" s="56">
        <v>0.47099999999999997</v>
      </c>
      <c r="AG81" s="57">
        <v>45737</v>
      </c>
      <c r="AH81" s="55" t="s">
        <v>39</v>
      </c>
      <c r="AI81" s="62">
        <v>4.04</v>
      </c>
      <c r="AJ81" s="58">
        <v>2</v>
      </c>
      <c r="AK81" s="59">
        <f t="shared" si="16"/>
        <v>-4.3312101910828025</v>
      </c>
      <c r="AL81" s="60">
        <f t="shared" si="17"/>
        <v>2.04</v>
      </c>
      <c r="AM81" s="61">
        <f t="shared" si="18"/>
        <v>2</v>
      </c>
      <c r="AN81" s="54">
        <f t="shared" si="19"/>
        <v>808</v>
      </c>
      <c r="AO81" s="62">
        <v>4.34</v>
      </c>
      <c r="AP81" s="55">
        <v>3.91</v>
      </c>
      <c r="AQ81" s="63">
        <f t="shared" si="25"/>
        <v>4.166666666666665E-2</v>
      </c>
      <c r="AR81" s="64">
        <f t="shared" si="26"/>
        <v>16.999999999999993</v>
      </c>
      <c r="AS81" s="67"/>
      <c r="AT81" s="66">
        <f t="shared" si="27"/>
        <v>6418</v>
      </c>
      <c r="AU81" s="67">
        <f t="shared" si="20"/>
        <v>408</v>
      </c>
      <c r="AX81" s="50">
        <f t="shared" si="21"/>
        <v>1</v>
      </c>
      <c r="AY81" s="1" t="str">
        <f t="shared" si="22"/>
        <v/>
      </c>
      <c r="AZ81" s="51">
        <f t="shared" si="23"/>
        <v>16.999999999999993</v>
      </c>
    </row>
    <row r="82" spans="26:52" ht="19.95" customHeight="1" x14ac:dyDescent="0.25">
      <c r="Z82" s="5">
        <f t="shared" si="24"/>
        <v>79</v>
      </c>
      <c r="AA82" s="112">
        <v>45735</v>
      </c>
      <c r="AB82" s="113" t="s">
        <v>118</v>
      </c>
      <c r="AC82" s="99" t="s">
        <v>114</v>
      </c>
      <c r="AD82" s="54">
        <v>500</v>
      </c>
      <c r="AE82" s="55">
        <v>190</v>
      </c>
      <c r="AF82" s="56">
        <v>0.442</v>
      </c>
      <c r="AG82" s="57">
        <v>45737</v>
      </c>
      <c r="AH82" s="55" t="s">
        <v>39</v>
      </c>
      <c r="AI82" s="62">
        <v>4.1500000000000004</v>
      </c>
      <c r="AJ82" s="58">
        <v>2</v>
      </c>
      <c r="AK82" s="59">
        <f t="shared" si="16"/>
        <v>-4.8642533936651589</v>
      </c>
      <c r="AL82" s="60">
        <f t="shared" si="17"/>
        <v>2.1500000000000004</v>
      </c>
      <c r="AM82" s="61">
        <f t="shared" si="18"/>
        <v>2</v>
      </c>
      <c r="AN82" s="54">
        <f t="shared" si="19"/>
        <v>830.00000000000011</v>
      </c>
      <c r="AO82" s="62">
        <v>4.45</v>
      </c>
      <c r="AP82" s="55">
        <v>3.6</v>
      </c>
      <c r="AQ82" s="63">
        <f t="shared" si="25"/>
        <v>-5.8139534883720922E-2</v>
      </c>
      <c r="AR82" s="64">
        <f t="shared" si="26"/>
        <v>-25</v>
      </c>
      <c r="AS82" s="67"/>
      <c r="AT82" s="66">
        <f t="shared" si="27"/>
        <v>6393</v>
      </c>
      <c r="AU82" s="67">
        <f t="shared" si="20"/>
        <v>430.00000000000006</v>
      </c>
      <c r="AX82" s="50">
        <f t="shared" si="21"/>
        <v>0</v>
      </c>
      <c r="AY82" s="1" t="str">
        <f t="shared" si="22"/>
        <v/>
      </c>
      <c r="AZ82" s="51">
        <f t="shared" si="23"/>
        <v>-25</v>
      </c>
    </row>
    <row r="83" spans="26:52" ht="19.95" customHeight="1" x14ac:dyDescent="0.25">
      <c r="Z83" s="5">
        <f t="shared" si="24"/>
        <v>80</v>
      </c>
      <c r="AA83" s="112">
        <v>45736</v>
      </c>
      <c r="AB83" s="113" t="s">
        <v>66</v>
      </c>
      <c r="AC83" s="99" t="s">
        <v>33</v>
      </c>
      <c r="AD83" s="54">
        <v>500</v>
      </c>
      <c r="AE83" s="55">
        <v>104</v>
      </c>
      <c r="AF83" s="56">
        <v>0.51300000000000001</v>
      </c>
      <c r="AG83" s="57">
        <v>45737</v>
      </c>
      <c r="AH83" s="55" t="s">
        <v>39</v>
      </c>
      <c r="AI83" s="62">
        <v>5.2</v>
      </c>
      <c r="AJ83" s="58">
        <v>3</v>
      </c>
      <c r="AK83" s="59">
        <f t="shared" si="16"/>
        <v>-4.2884990253411308</v>
      </c>
      <c r="AL83" s="60">
        <f t="shared" si="17"/>
        <v>2.2000000000000002</v>
      </c>
      <c r="AM83" s="61">
        <f t="shared" si="18"/>
        <v>2</v>
      </c>
      <c r="AN83" s="54">
        <f t="shared" si="19"/>
        <v>1040</v>
      </c>
      <c r="AO83" s="62">
        <v>4.2</v>
      </c>
      <c r="AP83" s="55"/>
      <c r="AQ83" s="63">
        <f t="shared" si="25"/>
        <v>-0.45454545454545453</v>
      </c>
      <c r="AR83" s="64">
        <f t="shared" si="26"/>
        <v>-200</v>
      </c>
      <c r="AS83" s="67"/>
      <c r="AT83" s="66">
        <f t="shared" si="27"/>
        <v>6193</v>
      </c>
      <c r="AU83" s="67">
        <f t="shared" si="20"/>
        <v>440.00000000000006</v>
      </c>
      <c r="AX83" s="50">
        <f t="shared" si="21"/>
        <v>0</v>
      </c>
      <c r="AY83" s="1">
        <f t="shared" si="22"/>
        <v>-200</v>
      </c>
      <c r="AZ83" s="51" t="str">
        <f t="shared" si="23"/>
        <v/>
      </c>
    </row>
    <row r="84" spans="26:52" ht="19.95" customHeight="1" x14ac:dyDescent="0.25">
      <c r="Z84" s="5">
        <f t="shared" si="24"/>
        <v>81</v>
      </c>
      <c r="AA84" s="112">
        <v>45736</v>
      </c>
      <c r="AB84" s="113" t="s">
        <v>119</v>
      </c>
      <c r="AC84" s="99" t="s">
        <v>33</v>
      </c>
      <c r="AD84" s="54">
        <v>500</v>
      </c>
      <c r="AE84" s="55">
        <v>195</v>
      </c>
      <c r="AF84" s="56">
        <v>0.48299999999999998</v>
      </c>
      <c r="AG84" s="57">
        <v>45737</v>
      </c>
      <c r="AH84" s="55" t="s">
        <v>39</v>
      </c>
      <c r="AI84" s="62">
        <v>2.0499999999999998</v>
      </c>
      <c r="AJ84" s="58">
        <v>0</v>
      </c>
      <c r="AK84" s="59">
        <f t="shared" si="16"/>
        <v>-4.2443064182194616</v>
      </c>
      <c r="AL84" s="60">
        <f t="shared" si="17"/>
        <v>2.0499999999999998</v>
      </c>
      <c r="AM84" s="61">
        <f t="shared" si="18"/>
        <v>2</v>
      </c>
      <c r="AN84" s="54">
        <f t="shared" si="19"/>
        <v>409.99999999999994</v>
      </c>
      <c r="AO84" s="62">
        <v>3.05</v>
      </c>
      <c r="AP84" s="55"/>
      <c r="AQ84" s="63">
        <f t="shared" si="25"/>
        <v>0.48780487804878053</v>
      </c>
      <c r="AR84" s="64">
        <f t="shared" si="26"/>
        <v>200</v>
      </c>
      <c r="AS84" s="67"/>
      <c r="AT84" s="66">
        <f t="shared" si="27"/>
        <v>6393</v>
      </c>
      <c r="AU84" s="67">
        <f t="shared" si="20"/>
        <v>409.99999999999994</v>
      </c>
      <c r="AX84" s="50">
        <f t="shared" si="21"/>
        <v>1</v>
      </c>
      <c r="AY84" s="1">
        <f t="shared" si="22"/>
        <v>200</v>
      </c>
      <c r="AZ84" s="51" t="str">
        <f t="shared" si="23"/>
        <v/>
      </c>
    </row>
    <row r="85" spans="26:52" ht="19.95" customHeight="1" x14ac:dyDescent="0.25">
      <c r="Z85" s="5">
        <f t="shared" si="24"/>
        <v>82</v>
      </c>
      <c r="AA85" s="112">
        <v>45736</v>
      </c>
      <c r="AB85" s="113" t="s">
        <v>85</v>
      </c>
      <c r="AC85" s="99" t="s">
        <v>33</v>
      </c>
      <c r="AD85" s="54">
        <v>500</v>
      </c>
      <c r="AE85" s="55">
        <v>587.5</v>
      </c>
      <c r="AF85" s="56">
        <v>0.54500000000000004</v>
      </c>
      <c r="AG85" s="57">
        <v>45737</v>
      </c>
      <c r="AH85" s="55" t="s">
        <v>39</v>
      </c>
      <c r="AI85" s="62">
        <v>8.75</v>
      </c>
      <c r="AJ85" s="58">
        <v>6.25</v>
      </c>
      <c r="AK85" s="59">
        <f t="shared" si="16"/>
        <v>-4.5871559633027523</v>
      </c>
      <c r="AL85" s="60">
        <f t="shared" si="17"/>
        <v>2.5</v>
      </c>
      <c r="AM85" s="61">
        <f t="shared" si="18"/>
        <v>2</v>
      </c>
      <c r="AN85" s="54">
        <f t="shared" si="19"/>
        <v>1750</v>
      </c>
      <c r="AO85" s="62">
        <v>12</v>
      </c>
      <c r="AP85" s="55">
        <v>12.8</v>
      </c>
      <c r="AQ85" s="63">
        <f t="shared" si="25"/>
        <v>1.4600000000000002</v>
      </c>
      <c r="AR85" s="64">
        <f t="shared" si="26"/>
        <v>730.00000000000011</v>
      </c>
      <c r="AS85" s="67"/>
      <c r="AT85" s="66">
        <f t="shared" si="27"/>
        <v>7123</v>
      </c>
      <c r="AU85" s="67">
        <f t="shared" si="20"/>
        <v>500</v>
      </c>
      <c r="AX85" s="50">
        <f t="shared" si="21"/>
        <v>1</v>
      </c>
      <c r="AY85" s="1">
        <f t="shared" si="22"/>
        <v>730.00000000000011</v>
      </c>
      <c r="AZ85" s="51" t="str">
        <f t="shared" si="23"/>
        <v/>
      </c>
    </row>
    <row r="86" spans="26:52" ht="19.95" customHeight="1" x14ac:dyDescent="0.25">
      <c r="Z86" s="5">
        <f t="shared" si="24"/>
        <v>83</v>
      </c>
      <c r="AA86" s="112">
        <v>45736</v>
      </c>
      <c r="AB86" s="113" t="s">
        <v>64</v>
      </c>
      <c r="AC86" s="99" t="s">
        <v>33</v>
      </c>
      <c r="AD86" s="54">
        <v>500</v>
      </c>
      <c r="AE86" s="55">
        <v>119</v>
      </c>
      <c r="AF86" s="56">
        <v>0.51900000000000002</v>
      </c>
      <c r="AG86" s="57">
        <v>45737</v>
      </c>
      <c r="AH86" s="55" t="s">
        <v>39</v>
      </c>
      <c r="AI86" s="62">
        <v>1.79</v>
      </c>
      <c r="AJ86" s="58">
        <v>0</v>
      </c>
      <c r="AK86" s="59">
        <f t="shared" si="16"/>
        <v>-3.4489402697495182</v>
      </c>
      <c r="AL86" s="60">
        <f t="shared" si="17"/>
        <v>1.79</v>
      </c>
      <c r="AM86" s="61">
        <f t="shared" si="18"/>
        <v>2</v>
      </c>
      <c r="AN86" s="54">
        <f t="shared" si="19"/>
        <v>358</v>
      </c>
      <c r="AO86" s="62">
        <v>1.41</v>
      </c>
      <c r="AP86" s="55">
        <v>1.63</v>
      </c>
      <c r="AQ86" s="63">
        <f t="shared" si="25"/>
        <v>-0.15083798882681565</v>
      </c>
      <c r="AR86" s="64">
        <f t="shared" si="26"/>
        <v>-54</v>
      </c>
      <c r="AS86" s="67"/>
      <c r="AT86" s="66">
        <f t="shared" si="27"/>
        <v>7069</v>
      </c>
      <c r="AU86" s="67">
        <f t="shared" si="20"/>
        <v>358</v>
      </c>
      <c r="AX86" s="50">
        <f t="shared" si="21"/>
        <v>0</v>
      </c>
      <c r="AY86" s="1">
        <f t="shared" si="22"/>
        <v>-54</v>
      </c>
      <c r="AZ86" s="51" t="str">
        <f t="shared" si="23"/>
        <v/>
      </c>
    </row>
    <row r="87" spans="26:52" ht="19.95" customHeight="1" x14ac:dyDescent="0.25">
      <c r="Z87" s="5">
        <f t="shared" si="24"/>
        <v>84</v>
      </c>
      <c r="AA87" s="112">
        <v>45736</v>
      </c>
      <c r="AB87" s="113" t="s">
        <v>108</v>
      </c>
      <c r="AC87" s="99" t="s">
        <v>33</v>
      </c>
      <c r="AD87" s="54">
        <v>500</v>
      </c>
      <c r="AE87" s="55">
        <v>177.5</v>
      </c>
      <c r="AF87" s="56">
        <v>0.51500000000000001</v>
      </c>
      <c r="AG87" s="57">
        <v>45737</v>
      </c>
      <c r="AH87" s="55" t="s">
        <v>39</v>
      </c>
      <c r="AI87" s="62">
        <v>1.35</v>
      </c>
      <c r="AJ87" s="58">
        <v>0</v>
      </c>
      <c r="AK87" s="59">
        <f t="shared" si="16"/>
        <v>-2.621359223300971</v>
      </c>
      <c r="AL87" s="60">
        <f t="shared" si="17"/>
        <v>1.35</v>
      </c>
      <c r="AM87" s="61">
        <f t="shared" si="18"/>
        <v>3</v>
      </c>
      <c r="AN87" s="54">
        <f t="shared" si="19"/>
        <v>405.00000000000006</v>
      </c>
      <c r="AO87" s="62">
        <v>1.2</v>
      </c>
      <c r="AP87" s="55">
        <v>1.47</v>
      </c>
      <c r="AQ87" s="63">
        <f t="shared" si="25"/>
        <v>-1.1111111111111202E-2</v>
      </c>
      <c r="AR87" s="64">
        <f t="shared" si="26"/>
        <v>-4.5000000000000373</v>
      </c>
      <c r="AS87" s="67"/>
      <c r="AT87" s="66">
        <f t="shared" si="27"/>
        <v>7064.5</v>
      </c>
      <c r="AU87" s="67">
        <f t="shared" si="20"/>
        <v>405.00000000000006</v>
      </c>
      <c r="AX87" s="50">
        <f t="shared" si="21"/>
        <v>0</v>
      </c>
      <c r="AY87" s="1">
        <f t="shared" si="22"/>
        <v>-4.5000000000000373</v>
      </c>
      <c r="AZ87" s="51" t="str">
        <f t="shared" si="23"/>
        <v/>
      </c>
    </row>
    <row r="88" spans="26:52" ht="19.95" customHeight="1" x14ac:dyDescent="0.25">
      <c r="Z88" s="5">
        <f t="shared" si="24"/>
        <v>85</v>
      </c>
      <c r="AA88" s="112">
        <v>45736</v>
      </c>
      <c r="AB88" s="113" t="s">
        <v>120</v>
      </c>
      <c r="AC88" s="99" t="s">
        <v>34</v>
      </c>
      <c r="AD88" s="54">
        <v>500</v>
      </c>
      <c r="AE88" s="55">
        <v>185</v>
      </c>
      <c r="AF88" s="56">
        <v>0.54300000000000004</v>
      </c>
      <c r="AG88" s="57">
        <v>45737</v>
      </c>
      <c r="AH88" s="55" t="s">
        <v>39</v>
      </c>
      <c r="AI88" s="62">
        <v>5.7</v>
      </c>
      <c r="AJ88" s="58">
        <v>3</v>
      </c>
      <c r="AK88" s="59">
        <f t="shared" si="16"/>
        <v>-4.972375690607735</v>
      </c>
      <c r="AL88" s="60">
        <f t="shared" si="17"/>
        <v>2.7</v>
      </c>
      <c r="AM88" s="61">
        <f t="shared" si="18"/>
        <v>1</v>
      </c>
      <c r="AN88" s="54">
        <f t="shared" si="19"/>
        <v>570</v>
      </c>
      <c r="AO88" s="62">
        <v>8.4</v>
      </c>
      <c r="AP88" s="55"/>
      <c r="AQ88" s="63">
        <f t="shared" si="25"/>
        <v>1</v>
      </c>
      <c r="AR88" s="64">
        <f t="shared" si="26"/>
        <v>270</v>
      </c>
      <c r="AS88" s="67"/>
      <c r="AT88" s="66">
        <f t="shared" si="27"/>
        <v>7334.5</v>
      </c>
      <c r="AU88" s="67">
        <f t="shared" si="20"/>
        <v>270</v>
      </c>
      <c r="AX88" s="50">
        <f t="shared" si="21"/>
        <v>1</v>
      </c>
      <c r="AY88" s="1" t="str">
        <f t="shared" si="22"/>
        <v/>
      </c>
      <c r="AZ88" s="51">
        <f t="shared" si="23"/>
        <v>270</v>
      </c>
    </row>
    <row r="89" spans="26:52" ht="19.95" customHeight="1" x14ac:dyDescent="0.25">
      <c r="Z89" s="5">
        <f t="shared" si="24"/>
        <v>86</v>
      </c>
      <c r="AA89" s="112">
        <v>45736</v>
      </c>
      <c r="AB89" s="113" t="s">
        <v>35</v>
      </c>
      <c r="AC89" s="99" t="s">
        <v>34</v>
      </c>
      <c r="AD89" s="54">
        <v>500</v>
      </c>
      <c r="AE89" s="55">
        <v>237.5</v>
      </c>
      <c r="AF89" s="56">
        <v>0.498</v>
      </c>
      <c r="AG89" s="57">
        <v>45737</v>
      </c>
      <c r="AH89" s="55" t="s">
        <v>39</v>
      </c>
      <c r="AI89" s="62">
        <v>5.2</v>
      </c>
      <c r="AJ89" s="58">
        <v>3</v>
      </c>
      <c r="AK89" s="59">
        <f t="shared" si="16"/>
        <v>-4.4176706827309244</v>
      </c>
      <c r="AL89" s="60">
        <f t="shared" si="17"/>
        <v>2.2000000000000002</v>
      </c>
      <c r="AM89" s="61">
        <f t="shared" si="18"/>
        <v>2</v>
      </c>
      <c r="AN89" s="54">
        <f t="shared" si="19"/>
        <v>1040</v>
      </c>
      <c r="AO89" s="62">
        <v>4.25</v>
      </c>
      <c r="AP89" s="55"/>
      <c r="AQ89" s="63">
        <f t="shared" si="25"/>
        <v>-0.43181818181818188</v>
      </c>
      <c r="AR89" s="64">
        <f t="shared" si="26"/>
        <v>-190.00000000000003</v>
      </c>
      <c r="AS89" s="67"/>
      <c r="AT89" s="66">
        <f t="shared" si="27"/>
        <v>7144.5</v>
      </c>
      <c r="AU89" s="67">
        <f t="shared" si="20"/>
        <v>440.00000000000006</v>
      </c>
      <c r="AX89" s="50">
        <f t="shared" si="21"/>
        <v>0</v>
      </c>
      <c r="AY89" s="1" t="str">
        <f t="shared" si="22"/>
        <v/>
      </c>
      <c r="AZ89" s="51">
        <f t="shared" si="23"/>
        <v>-190.00000000000003</v>
      </c>
    </row>
    <row r="90" spans="26:52" ht="19.95" customHeight="1" x14ac:dyDescent="0.25">
      <c r="Z90" s="5">
        <f t="shared" si="24"/>
        <v>87</v>
      </c>
      <c r="AA90" s="112">
        <v>45742</v>
      </c>
      <c r="AB90" s="113" t="s">
        <v>107</v>
      </c>
      <c r="AC90" s="99" t="s">
        <v>33</v>
      </c>
      <c r="AD90" s="54">
        <v>500</v>
      </c>
      <c r="AE90" s="55">
        <v>285</v>
      </c>
      <c r="AF90" s="56">
        <v>0.40500000000000003</v>
      </c>
      <c r="AG90" s="57">
        <v>45744</v>
      </c>
      <c r="AH90" s="55" t="s">
        <v>36</v>
      </c>
      <c r="AI90" s="62">
        <v>2.2000000000000002</v>
      </c>
      <c r="AJ90" s="58"/>
      <c r="AK90" s="59">
        <f t="shared" si="16"/>
        <v>-5.4320987654320989</v>
      </c>
      <c r="AL90" s="60">
        <f t="shared" si="17"/>
        <v>2.2000000000000002</v>
      </c>
      <c r="AM90" s="61">
        <f t="shared" si="18"/>
        <v>2</v>
      </c>
      <c r="AN90" s="54">
        <f t="shared" si="19"/>
        <v>440.00000000000006</v>
      </c>
      <c r="AO90" s="62">
        <v>2.8</v>
      </c>
      <c r="AP90" s="55"/>
      <c r="AQ90" s="63">
        <f t="shared" si="25"/>
        <v>0.27272727272727254</v>
      </c>
      <c r="AR90" s="64">
        <f t="shared" si="26"/>
        <v>119.99999999999993</v>
      </c>
      <c r="AS90" s="67"/>
      <c r="AT90" s="66">
        <f t="shared" si="27"/>
        <v>7264.5</v>
      </c>
      <c r="AU90" s="67">
        <f t="shared" si="20"/>
        <v>440.00000000000006</v>
      </c>
      <c r="AX90" s="50">
        <f t="shared" si="21"/>
        <v>1</v>
      </c>
      <c r="AY90" s="1">
        <f t="shared" si="22"/>
        <v>119.99999999999993</v>
      </c>
      <c r="AZ90" s="51" t="str">
        <f t="shared" si="23"/>
        <v/>
      </c>
    </row>
    <row r="91" spans="26:52" ht="19.95" customHeight="1" x14ac:dyDescent="0.25">
      <c r="Z91" s="5">
        <f t="shared" si="24"/>
        <v>88</v>
      </c>
      <c r="AA91" s="112">
        <v>45742</v>
      </c>
      <c r="AB91" s="113" t="s">
        <v>121</v>
      </c>
      <c r="AC91" s="99" t="s">
        <v>33</v>
      </c>
      <c r="AD91" s="54">
        <v>500</v>
      </c>
      <c r="AE91" s="55">
        <v>131</v>
      </c>
      <c r="AF91" s="56">
        <v>0.496</v>
      </c>
      <c r="AG91" s="57">
        <v>45744</v>
      </c>
      <c r="AH91" s="55" t="s">
        <v>39</v>
      </c>
      <c r="AI91" s="62">
        <v>1.65</v>
      </c>
      <c r="AJ91" s="58"/>
      <c r="AK91" s="59">
        <f t="shared" si="16"/>
        <v>-3.3266129032258065</v>
      </c>
      <c r="AL91" s="60">
        <f t="shared" si="17"/>
        <v>1.65</v>
      </c>
      <c r="AM91" s="61">
        <f t="shared" si="18"/>
        <v>3</v>
      </c>
      <c r="AN91" s="54">
        <f t="shared" si="19"/>
        <v>494.99999999999994</v>
      </c>
      <c r="AO91" s="62">
        <v>1.1499999999999999</v>
      </c>
      <c r="AP91" s="55"/>
      <c r="AQ91" s="63">
        <f t="shared" si="25"/>
        <v>-0.30303030303030304</v>
      </c>
      <c r="AR91" s="64">
        <f t="shared" si="26"/>
        <v>-150</v>
      </c>
      <c r="AS91" s="67"/>
      <c r="AT91" s="66">
        <f t="shared" si="27"/>
        <v>7114.5</v>
      </c>
      <c r="AU91" s="67">
        <f t="shared" si="20"/>
        <v>494.99999999999994</v>
      </c>
      <c r="AX91" s="50">
        <f t="shared" si="21"/>
        <v>0</v>
      </c>
      <c r="AY91" s="1">
        <f t="shared" si="22"/>
        <v>-150</v>
      </c>
      <c r="AZ91" s="51" t="str">
        <f t="shared" si="23"/>
        <v/>
      </c>
    </row>
    <row r="92" spans="26:52" ht="19.95" customHeight="1" x14ac:dyDescent="0.25">
      <c r="Z92" s="5">
        <f t="shared" si="24"/>
        <v>89</v>
      </c>
      <c r="AA92" s="112">
        <v>45742</v>
      </c>
      <c r="AB92" s="113" t="s">
        <v>122</v>
      </c>
      <c r="AC92" s="99" t="s">
        <v>33</v>
      </c>
      <c r="AD92" s="54">
        <v>500</v>
      </c>
      <c r="AE92" s="55">
        <v>595</v>
      </c>
      <c r="AF92" s="56">
        <v>0.41799999999999998</v>
      </c>
      <c r="AG92" s="57">
        <v>45744</v>
      </c>
      <c r="AH92" s="55" t="s">
        <v>39</v>
      </c>
      <c r="AI92" s="62">
        <v>4.5999999999999996</v>
      </c>
      <c r="AJ92" s="58">
        <v>2</v>
      </c>
      <c r="AK92" s="59">
        <f t="shared" si="16"/>
        <v>-6.2200956937799035</v>
      </c>
      <c r="AL92" s="60">
        <f t="shared" si="17"/>
        <v>2.5999999999999996</v>
      </c>
      <c r="AM92" s="61">
        <f t="shared" si="18"/>
        <v>1</v>
      </c>
      <c r="AN92" s="54">
        <f t="shared" si="19"/>
        <v>459.99999999999994</v>
      </c>
      <c r="AO92" s="62">
        <v>3.05</v>
      </c>
      <c r="AP92" s="55"/>
      <c r="AQ92" s="63">
        <f t="shared" si="25"/>
        <v>-0.59615384615384615</v>
      </c>
      <c r="AR92" s="64">
        <f t="shared" si="26"/>
        <v>-154.99999999999997</v>
      </c>
      <c r="AS92" s="67"/>
      <c r="AT92" s="66">
        <f t="shared" si="27"/>
        <v>6959.5</v>
      </c>
      <c r="AU92" s="67">
        <f t="shared" si="20"/>
        <v>259.99999999999994</v>
      </c>
      <c r="AX92" s="50">
        <f t="shared" si="21"/>
        <v>0</v>
      </c>
      <c r="AY92" s="1">
        <f t="shared" si="22"/>
        <v>-154.99999999999997</v>
      </c>
      <c r="AZ92" s="51" t="str">
        <f t="shared" si="23"/>
        <v/>
      </c>
    </row>
    <row r="93" spans="26:52" ht="19.95" customHeight="1" x14ac:dyDescent="0.25">
      <c r="Z93" s="5">
        <f t="shared" si="24"/>
        <v>90</v>
      </c>
      <c r="AA93" s="112">
        <v>45742</v>
      </c>
      <c r="AB93" s="113" t="s">
        <v>105</v>
      </c>
      <c r="AC93" s="99" t="s">
        <v>34</v>
      </c>
      <c r="AD93" s="54">
        <v>500</v>
      </c>
      <c r="AE93" s="55">
        <v>68</v>
      </c>
      <c r="AF93" s="56">
        <v>0.47</v>
      </c>
      <c r="AG93" s="57">
        <v>45744</v>
      </c>
      <c r="AH93" s="55" t="s">
        <v>36</v>
      </c>
      <c r="AI93" s="62">
        <v>1.19</v>
      </c>
      <c r="AJ93" s="58"/>
      <c r="AK93" s="59">
        <f t="shared" si="16"/>
        <v>-2.5319148936170213</v>
      </c>
      <c r="AL93" s="60">
        <f t="shared" si="17"/>
        <v>1.19</v>
      </c>
      <c r="AM93" s="61">
        <f t="shared" si="18"/>
        <v>4</v>
      </c>
      <c r="AN93" s="54">
        <f t="shared" si="19"/>
        <v>476</v>
      </c>
      <c r="AO93" s="62">
        <v>1.62</v>
      </c>
      <c r="AP93" s="55">
        <v>1.1100000000000001</v>
      </c>
      <c r="AQ93" s="63">
        <f t="shared" si="25"/>
        <v>0.14705882352941199</v>
      </c>
      <c r="AR93" s="64">
        <f t="shared" si="26"/>
        <v>70.000000000000114</v>
      </c>
      <c r="AS93" s="67"/>
      <c r="AT93" s="66">
        <f t="shared" si="27"/>
        <v>7029.5</v>
      </c>
      <c r="AU93" s="67">
        <f t="shared" si="20"/>
        <v>476</v>
      </c>
      <c r="AX93" s="50">
        <f t="shared" si="21"/>
        <v>1</v>
      </c>
      <c r="AY93" s="1" t="str">
        <f t="shared" si="22"/>
        <v/>
      </c>
      <c r="AZ93" s="51">
        <f t="shared" si="23"/>
        <v>70.000000000000114</v>
      </c>
    </row>
    <row r="94" spans="26:52" ht="19.95" customHeight="1" x14ac:dyDescent="0.25">
      <c r="Z94" s="5">
        <f t="shared" si="24"/>
        <v>91</v>
      </c>
      <c r="AA94" s="112">
        <v>45742</v>
      </c>
      <c r="AB94" s="113" t="s">
        <v>97</v>
      </c>
      <c r="AC94" s="99" t="s">
        <v>34</v>
      </c>
      <c r="AD94" s="54">
        <v>500</v>
      </c>
      <c r="AE94" s="55">
        <v>185</v>
      </c>
      <c r="AF94" s="56">
        <v>0.50900000000000001</v>
      </c>
      <c r="AG94" s="57">
        <v>45744</v>
      </c>
      <c r="AH94" s="55" t="s">
        <v>36</v>
      </c>
      <c r="AI94" s="62">
        <v>2.94</v>
      </c>
      <c r="AJ94" s="58">
        <v>1</v>
      </c>
      <c r="AK94" s="59">
        <f t="shared" si="16"/>
        <v>-3.8113948919449898</v>
      </c>
      <c r="AL94" s="60">
        <f t="shared" si="17"/>
        <v>1.94</v>
      </c>
      <c r="AM94" s="61">
        <f t="shared" si="18"/>
        <v>2</v>
      </c>
      <c r="AN94" s="54">
        <f t="shared" si="19"/>
        <v>588</v>
      </c>
      <c r="AO94" s="62">
        <v>3.45</v>
      </c>
      <c r="AP94" s="55">
        <v>3.8</v>
      </c>
      <c r="AQ94" s="63">
        <f t="shared" si="25"/>
        <v>0.35309278350515466</v>
      </c>
      <c r="AR94" s="64">
        <f t="shared" si="26"/>
        <v>137</v>
      </c>
      <c r="AS94" s="67"/>
      <c r="AT94" s="66">
        <f t="shared" si="27"/>
        <v>7166.5</v>
      </c>
      <c r="AU94" s="67">
        <f t="shared" si="20"/>
        <v>388</v>
      </c>
      <c r="AX94" s="50">
        <f t="shared" si="21"/>
        <v>1</v>
      </c>
      <c r="AY94" s="1" t="str">
        <f t="shared" si="22"/>
        <v/>
      </c>
      <c r="AZ94" s="51">
        <f t="shared" si="23"/>
        <v>137</v>
      </c>
    </row>
    <row r="95" spans="26:52" ht="19.95" customHeight="1" x14ac:dyDescent="0.25">
      <c r="Z95" s="5">
        <f t="shared" si="24"/>
        <v>92</v>
      </c>
      <c r="AA95" s="112">
        <v>45742</v>
      </c>
      <c r="AB95" s="113" t="s">
        <v>123</v>
      </c>
      <c r="AC95" s="99" t="s">
        <v>34</v>
      </c>
      <c r="AD95" s="54">
        <v>500</v>
      </c>
      <c r="AE95" s="55">
        <v>71</v>
      </c>
      <c r="AF95" s="56">
        <v>0.441</v>
      </c>
      <c r="AG95" s="57">
        <v>45744</v>
      </c>
      <c r="AH95" s="55" t="s">
        <v>39</v>
      </c>
      <c r="AI95" s="62">
        <v>1.4</v>
      </c>
      <c r="AJ95" s="58"/>
      <c r="AK95" s="59">
        <f t="shared" si="16"/>
        <v>-3.1746031746031744</v>
      </c>
      <c r="AL95" s="60">
        <f t="shared" si="17"/>
        <v>1.4</v>
      </c>
      <c r="AM95" s="61">
        <f t="shared" si="18"/>
        <v>3</v>
      </c>
      <c r="AN95" s="54">
        <f t="shared" si="19"/>
        <v>419.99999999999994</v>
      </c>
      <c r="AO95" s="62">
        <v>2.0499999999999998</v>
      </c>
      <c r="AP95" s="55">
        <v>2.5499999999999998</v>
      </c>
      <c r="AQ95" s="63">
        <f t="shared" si="25"/>
        <v>0.64285714285714279</v>
      </c>
      <c r="AR95" s="64">
        <f t="shared" si="26"/>
        <v>269.99999999999994</v>
      </c>
      <c r="AS95" s="67"/>
      <c r="AT95" s="66">
        <f t="shared" si="27"/>
        <v>7436.5</v>
      </c>
      <c r="AU95" s="67">
        <f t="shared" si="20"/>
        <v>419.99999999999994</v>
      </c>
      <c r="AX95" s="50">
        <f t="shared" si="21"/>
        <v>1</v>
      </c>
      <c r="AY95" s="1" t="str">
        <f t="shared" si="22"/>
        <v/>
      </c>
      <c r="AZ95" s="51">
        <f t="shared" si="23"/>
        <v>269.99999999999994</v>
      </c>
    </row>
    <row r="96" spans="26:52" ht="19.95" customHeight="1" x14ac:dyDescent="0.25">
      <c r="Z96" s="5">
        <f t="shared" si="24"/>
        <v>93</v>
      </c>
      <c r="AA96" s="112">
        <v>45742</v>
      </c>
      <c r="AB96" s="113" t="s">
        <v>108</v>
      </c>
      <c r="AC96" s="99" t="s">
        <v>34</v>
      </c>
      <c r="AD96" s="54">
        <v>500</v>
      </c>
      <c r="AE96" s="55">
        <v>175</v>
      </c>
      <c r="AF96" s="56">
        <v>0.41199999999999998</v>
      </c>
      <c r="AG96" s="57">
        <v>45744</v>
      </c>
      <c r="AH96" s="55" t="s">
        <v>36</v>
      </c>
      <c r="AI96" s="62">
        <v>1.75</v>
      </c>
      <c r="AJ96" s="58"/>
      <c r="AK96" s="59">
        <f t="shared" si="16"/>
        <v>-4.2475728155339807</v>
      </c>
      <c r="AL96" s="60">
        <f t="shared" si="17"/>
        <v>1.75</v>
      </c>
      <c r="AM96" s="61">
        <f t="shared" si="18"/>
        <v>2</v>
      </c>
      <c r="AN96" s="54">
        <f t="shared" si="19"/>
        <v>350</v>
      </c>
      <c r="AO96" s="62">
        <v>1.98</v>
      </c>
      <c r="AP96" s="55">
        <v>2.2999999999999998</v>
      </c>
      <c r="AQ96" s="63">
        <f t="shared" si="25"/>
        <v>0.22285714285714267</v>
      </c>
      <c r="AR96" s="64">
        <f t="shared" si="26"/>
        <v>77.999999999999943</v>
      </c>
      <c r="AS96" s="67"/>
      <c r="AT96" s="66">
        <f t="shared" si="27"/>
        <v>7514.5</v>
      </c>
      <c r="AU96" s="67">
        <f t="shared" si="20"/>
        <v>350</v>
      </c>
      <c r="AX96" s="50">
        <f t="shared" si="21"/>
        <v>1</v>
      </c>
      <c r="AY96" s="1" t="str">
        <f t="shared" si="22"/>
        <v/>
      </c>
      <c r="AZ96" s="51">
        <f t="shared" si="23"/>
        <v>77.999999999999943</v>
      </c>
    </row>
    <row r="97" spans="26:52" ht="19.95" customHeight="1" x14ac:dyDescent="0.25">
      <c r="Z97" s="5">
        <f t="shared" si="24"/>
        <v>94</v>
      </c>
      <c r="AA97" s="112">
        <v>45743</v>
      </c>
      <c r="AB97" s="113" t="s">
        <v>100</v>
      </c>
      <c r="AC97" s="99" t="s">
        <v>33</v>
      </c>
      <c r="AD97" s="54">
        <v>500</v>
      </c>
      <c r="AE97" s="55">
        <v>365</v>
      </c>
      <c r="AF97" s="56">
        <v>0.53900000000000003</v>
      </c>
      <c r="AG97" s="57">
        <v>45744</v>
      </c>
      <c r="AH97" s="55" t="s">
        <v>36</v>
      </c>
      <c r="AI97" s="62">
        <v>7.5</v>
      </c>
      <c r="AJ97" s="58">
        <v>5</v>
      </c>
      <c r="AK97" s="59">
        <f t="shared" si="16"/>
        <v>-4.6382189239332092</v>
      </c>
      <c r="AL97" s="60">
        <f t="shared" si="17"/>
        <v>2.5</v>
      </c>
      <c r="AM97" s="61">
        <f t="shared" si="18"/>
        <v>2</v>
      </c>
      <c r="AN97" s="54">
        <f t="shared" si="19"/>
        <v>1500</v>
      </c>
      <c r="AO97" s="62">
        <v>5.25</v>
      </c>
      <c r="AP97" s="55"/>
      <c r="AQ97" s="63">
        <f t="shared" si="25"/>
        <v>-0.9</v>
      </c>
      <c r="AR97" s="64">
        <f t="shared" si="26"/>
        <v>-450</v>
      </c>
      <c r="AS97" s="67"/>
      <c r="AT97" s="66">
        <f t="shared" si="27"/>
        <v>7064.5</v>
      </c>
      <c r="AU97" s="67">
        <f t="shared" si="20"/>
        <v>500</v>
      </c>
      <c r="AX97" s="50">
        <f t="shared" si="21"/>
        <v>0</v>
      </c>
      <c r="AY97" s="1">
        <f t="shared" si="22"/>
        <v>-450</v>
      </c>
      <c r="AZ97" s="51" t="str">
        <f t="shared" si="23"/>
        <v/>
      </c>
    </row>
    <row r="98" spans="26:52" ht="19.95" customHeight="1" x14ac:dyDescent="0.25">
      <c r="Z98" s="5">
        <f t="shared" si="24"/>
        <v>95</v>
      </c>
      <c r="AA98" s="112">
        <v>45743</v>
      </c>
      <c r="AB98" s="113" t="s">
        <v>124</v>
      </c>
      <c r="AC98" s="99" t="s">
        <v>33</v>
      </c>
      <c r="AD98" s="54">
        <v>500</v>
      </c>
      <c r="AE98" s="55">
        <v>10.35</v>
      </c>
      <c r="AF98" s="56">
        <v>0.78900000000000003</v>
      </c>
      <c r="AG98" s="57">
        <v>45744</v>
      </c>
      <c r="AH98" s="55" t="s">
        <v>36</v>
      </c>
      <c r="AI98" s="62">
        <v>0.41</v>
      </c>
      <c r="AJ98" s="58"/>
      <c r="AK98" s="59">
        <f t="shared" si="16"/>
        <v>-0.51964512040557664</v>
      </c>
      <c r="AL98" s="60">
        <f t="shared" si="17"/>
        <v>0.41</v>
      </c>
      <c r="AM98" s="61">
        <f t="shared" si="18"/>
        <v>12</v>
      </c>
      <c r="AN98" s="54">
        <f t="shared" si="19"/>
        <v>492</v>
      </c>
      <c r="AO98" s="62">
        <v>0.35</v>
      </c>
      <c r="AP98" s="55">
        <v>0.45</v>
      </c>
      <c r="AQ98" s="63">
        <f t="shared" si="25"/>
        <v>-2.4390243902438911E-2</v>
      </c>
      <c r="AR98" s="64">
        <f t="shared" si="26"/>
        <v>-11.999999999999943</v>
      </c>
      <c r="AS98" s="67"/>
      <c r="AT98" s="66">
        <f t="shared" si="27"/>
        <v>7052.5</v>
      </c>
      <c r="AU98" s="67">
        <f t="shared" si="20"/>
        <v>492</v>
      </c>
      <c r="AX98" s="50">
        <f t="shared" si="21"/>
        <v>0</v>
      </c>
      <c r="AY98" s="1">
        <f t="shared" si="22"/>
        <v>-11.999999999999943</v>
      </c>
      <c r="AZ98" s="51" t="str">
        <f t="shared" si="23"/>
        <v/>
      </c>
    </row>
    <row r="99" spans="26:52" ht="19.95" customHeight="1" x14ac:dyDescent="0.25">
      <c r="Z99" s="5">
        <f t="shared" si="24"/>
        <v>96</v>
      </c>
      <c r="AA99" s="112">
        <v>45743</v>
      </c>
      <c r="AB99" s="113" t="s">
        <v>125</v>
      </c>
      <c r="AC99" s="99" t="s">
        <v>33</v>
      </c>
      <c r="AD99" s="54">
        <v>500</v>
      </c>
      <c r="AE99" s="55">
        <v>25.5</v>
      </c>
      <c r="AF99" s="56">
        <v>0.60899999999999999</v>
      </c>
      <c r="AG99" s="57">
        <v>45744</v>
      </c>
      <c r="AH99" s="55" t="s">
        <v>36</v>
      </c>
      <c r="AI99" s="62">
        <v>0.9</v>
      </c>
      <c r="AJ99" s="58"/>
      <c r="AK99" s="59">
        <f t="shared" si="16"/>
        <v>-1.4778325123152709</v>
      </c>
      <c r="AL99" s="60">
        <f t="shared" si="17"/>
        <v>0.9</v>
      </c>
      <c r="AM99" s="61">
        <f t="shared" si="18"/>
        <v>5</v>
      </c>
      <c r="AN99" s="54">
        <f t="shared" si="19"/>
        <v>450</v>
      </c>
      <c r="AO99" s="62">
        <v>1.22</v>
      </c>
      <c r="AP99" s="55">
        <v>1.05</v>
      </c>
      <c r="AQ99" s="63">
        <f t="shared" si="25"/>
        <v>0.26111111111111107</v>
      </c>
      <c r="AR99" s="64">
        <f t="shared" si="26"/>
        <v>117.5</v>
      </c>
      <c r="AS99" s="67"/>
      <c r="AT99" s="66">
        <f t="shared" si="27"/>
        <v>7170</v>
      </c>
      <c r="AU99" s="67">
        <f t="shared" si="20"/>
        <v>450</v>
      </c>
      <c r="AX99" s="50">
        <f t="shared" si="21"/>
        <v>1</v>
      </c>
      <c r="AY99" s="1">
        <f t="shared" si="22"/>
        <v>117.5</v>
      </c>
      <c r="AZ99" s="51" t="str">
        <f t="shared" si="23"/>
        <v/>
      </c>
    </row>
    <row r="100" spans="26:52" ht="19.95" customHeight="1" x14ac:dyDescent="0.25">
      <c r="Z100" s="5">
        <f t="shared" si="24"/>
        <v>97</v>
      </c>
      <c r="AA100" s="112">
        <v>45743</v>
      </c>
      <c r="AB100" s="113" t="s">
        <v>108</v>
      </c>
      <c r="AC100" s="99" t="s">
        <v>33</v>
      </c>
      <c r="AD100" s="54">
        <v>500</v>
      </c>
      <c r="AE100" s="55">
        <v>170</v>
      </c>
      <c r="AF100" s="56">
        <v>0.52100000000000002</v>
      </c>
      <c r="AG100" s="57">
        <v>45744</v>
      </c>
      <c r="AH100" s="55" t="s">
        <v>36</v>
      </c>
      <c r="AI100" s="62">
        <v>2.04</v>
      </c>
      <c r="AJ100" s="58"/>
      <c r="AK100" s="59">
        <f t="shared" si="16"/>
        <v>-3.9155470249520152</v>
      </c>
      <c r="AL100" s="60">
        <f t="shared" si="17"/>
        <v>2.04</v>
      </c>
      <c r="AM100" s="61">
        <f t="shared" si="18"/>
        <v>2</v>
      </c>
      <c r="AN100" s="54">
        <f t="shared" si="19"/>
        <v>408</v>
      </c>
      <c r="AO100" s="62">
        <v>1.45</v>
      </c>
      <c r="AP100" s="55"/>
      <c r="AQ100" s="63">
        <f t="shared" si="25"/>
        <v>-0.28921568627450983</v>
      </c>
      <c r="AR100" s="64">
        <f t="shared" si="26"/>
        <v>-118.00000000000001</v>
      </c>
      <c r="AS100" s="67"/>
      <c r="AT100" s="66">
        <f t="shared" si="27"/>
        <v>7052</v>
      </c>
      <c r="AU100" s="67">
        <f t="shared" si="20"/>
        <v>408</v>
      </c>
      <c r="AX100" s="50">
        <f t="shared" si="21"/>
        <v>0</v>
      </c>
      <c r="AY100" s="1">
        <f t="shared" si="22"/>
        <v>-118.00000000000001</v>
      </c>
      <c r="AZ100" s="51" t="str">
        <f t="shared" si="23"/>
        <v/>
      </c>
    </row>
    <row r="101" spans="26:52" ht="19.95" customHeight="1" x14ac:dyDescent="0.25">
      <c r="Z101" s="5">
        <f t="shared" si="24"/>
        <v>98</v>
      </c>
      <c r="AA101" s="112">
        <v>45743</v>
      </c>
      <c r="AB101" s="113" t="s">
        <v>35</v>
      </c>
      <c r="AC101" s="99" t="s">
        <v>114</v>
      </c>
      <c r="AD101" s="54">
        <v>500</v>
      </c>
      <c r="AE101" s="55">
        <v>280</v>
      </c>
      <c r="AF101" s="56">
        <v>0.47299999999999998</v>
      </c>
      <c r="AG101" s="57">
        <v>45744</v>
      </c>
      <c r="AH101" s="55" t="s">
        <v>39</v>
      </c>
      <c r="AI101" s="62">
        <v>5.3</v>
      </c>
      <c r="AJ101" s="58">
        <v>3</v>
      </c>
      <c r="AK101" s="59">
        <f t="shared" si="16"/>
        <v>-4.8625792811839323</v>
      </c>
      <c r="AL101" s="60">
        <f t="shared" si="17"/>
        <v>2.2999999999999998</v>
      </c>
      <c r="AM101" s="61">
        <f t="shared" si="18"/>
        <v>2</v>
      </c>
      <c r="AN101" s="54">
        <f t="shared" si="19"/>
        <v>1060</v>
      </c>
      <c r="AO101" s="62">
        <v>7.1</v>
      </c>
      <c r="AP101" s="55">
        <v>7.85</v>
      </c>
      <c r="AQ101" s="63">
        <f t="shared" si="25"/>
        <v>0.94565217391304346</v>
      </c>
      <c r="AR101" s="64">
        <f t="shared" si="26"/>
        <v>434.99999999999994</v>
      </c>
      <c r="AS101" s="67"/>
      <c r="AT101" s="66">
        <f t="shared" si="27"/>
        <v>7487</v>
      </c>
      <c r="AU101" s="67">
        <f t="shared" si="20"/>
        <v>459.99999999999994</v>
      </c>
      <c r="AX101" s="50">
        <f t="shared" si="21"/>
        <v>1</v>
      </c>
      <c r="AY101" s="1" t="str">
        <f t="shared" si="22"/>
        <v/>
      </c>
      <c r="AZ101" s="51">
        <f t="shared" si="23"/>
        <v>434.99999999999994</v>
      </c>
    </row>
    <row r="102" spans="26:52" ht="19.95" customHeight="1" x14ac:dyDescent="0.25">
      <c r="Z102" s="5">
        <f t="shared" si="24"/>
        <v>99</v>
      </c>
      <c r="AA102" s="112">
        <v>45743</v>
      </c>
      <c r="AB102" s="113" t="s">
        <v>123</v>
      </c>
      <c r="AC102" s="99" t="s">
        <v>114</v>
      </c>
      <c r="AD102" s="54">
        <v>500</v>
      </c>
      <c r="AE102" s="55">
        <v>72</v>
      </c>
      <c r="AF102" s="56">
        <v>0.53500000000000003</v>
      </c>
      <c r="AG102" s="57">
        <v>45744</v>
      </c>
      <c r="AH102" s="55" t="s">
        <v>39</v>
      </c>
      <c r="AI102" s="62">
        <v>1.6</v>
      </c>
      <c r="AJ102" s="58"/>
      <c r="AK102" s="59">
        <f t="shared" si="16"/>
        <v>-2.9906542056074765</v>
      </c>
      <c r="AL102" s="60">
        <f t="shared" si="17"/>
        <v>1.6</v>
      </c>
      <c r="AM102" s="61">
        <f t="shared" si="18"/>
        <v>3</v>
      </c>
      <c r="AN102" s="54">
        <f t="shared" si="19"/>
        <v>480.00000000000006</v>
      </c>
      <c r="AO102" s="62">
        <v>2</v>
      </c>
      <c r="AP102" s="55">
        <v>2.2000000000000002</v>
      </c>
      <c r="AQ102" s="63">
        <f t="shared" si="25"/>
        <v>0.3125</v>
      </c>
      <c r="AR102" s="64">
        <f t="shared" si="26"/>
        <v>150</v>
      </c>
      <c r="AS102" s="67"/>
      <c r="AT102" s="66">
        <f t="shared" si="27"/>
        <v>7637</v>
      </c>
      <c r="AU102" s="67">
        <f t="shared" si="20"/>
        <v>480.00000000000006</v>
      </c>
      <c r="AX102" s="50">
        <f t="shared" si="21"/>
        <v>1</v>
      </c>
      <c r="AY102" s="1" t="str">
        <f t="shared" si="22"/>
        <v/>
      </c>
      <c r="AZ102" s="51">
        <f t="shared" si="23"/>
        <v>150</v>
      </c>
    </row>
    <row r="103" spans="26:52" ht="19.95" customHeight="1" x14ac:dyDescent="0.25">
      <c r="Z103" s="5">
        <f t="shared" si="24"/>
        <v>100</v>
      </c>
      <c r="AA103" s="112">
        <v>45743</v>
      </c>
      <c r="AB103" s="113" t="s">
        <v>126</v>
      </c>
      <c r="AC103" s="99" t="s">
        <v>114</v>
      </c>
      <c r="AD103" s="54">
        <v>500</v>
      </c>
      <c r="AE103" s="55">
        <v>67</v>
      </c>
      <c r="AF103" s="56">
        <v>0.48299999999999998</v>
      </c>
      <c r="AG103" s="57">
        <v>45744</v>
      </c>
      <c r="AH103" s="55" t="s">
        <v>39</v>
      </c>
      <c r="AI103" s="62">
        <v>0.59</v>
      </c>
      <c r="AJ103" s="58"/>
      <c r="AK103" s="59">
        <f t="shared" si="16"/>
        <v>-1.2215320910973084</v>
      </c>
      <c r="AL103" s="60">
        <f t="shared" si="17"/>
        <v>0.59</v>
      </c>
      <c r="AM103" s="61">
        <f t="shared" si="18"/>
        <v>8</v>
      </c>
      <c r="AN103" s="54">
        <f t="shared" si="19"/>
        <v>472</v>
      </c>
      <c r="AO103" s="62">
        <v>0.46</v>
      </c>
      <c r="AP103" s="55"/>
      <c r="AQ103" s="63">
        <f t="shared" si="25"/>
        <v>-0.22033898305084737</v>
      </c>
      <c r="AR103" s="64">
        <f t="shared" si="26"/>
        <v>-103.99999999999996</v>
      </c>
      <c r="AS103" s="67"/>
      <c r="AT103" s="66">
        <f t="shared" si="27"/>
        <v>7533</v>
      </c>
      <c r="AU103" s="67">
        <f t="shared" si="20"/>
        <v>472</v>
      </c>
      <c r="AX103" s="50">
        <f t="shared" si="21"/>
        <v>0</v>
      </c>
      <c r="AY103" s="1" t="str">
        <f t="shared" si="22"/>
        <v/>
      </c>
      <c r="AZ103" s="51">
        <f t="shared" si="23"/>
        <v>-103.99999999999996</v>
      </c>
    </row>
    <row r="104" spans="26:52" ht="19.95" customHeight="1" x14ac:dyDescent="0.25">
      <c r="Z104" s="5">
        <f t="shared" si="24"/>
        <v>101</v>
      </c>
      <c r="AA104" s="112">
        <v>45749</v>
      </c>
      <c r="AB104" s="113" t="s">
        <v>92</v>
      </c>
      <c r="AC104" s="99" t="s">
        <v>33</v>
      </c>
      <c r="AD104" s="54">
        <v>500</v>
      </c>
      <c r="AE104" s="55">
        <v>49</v>
      </c>
      <c r="AF104" s="56">
        <v>0.44</v>
      </c>
      <c r="AG104" s="57">
        <v>45751</v>
      </c>
      <c r="AH104" s="55" t="s">
        <v>39</v>
      </c>
      <c r="AI104" s="62">
        <v>0.76</v>
      </c>
      <c r="AJ104" s="58"/>
      <c r="AK104" s="59">
        <f t="shared" si="16"/>
        <v>-1.7272727272727273</v>
      </c>
      <c r="AL104" s="60">
        <f t="shared" si="17"/>
        <v>0.76</v>
      </c>
      <c r="AM104" s="61">
        <f t="shared" si="18"/>
        <v>6</v>
      </c>
      <c r="AN104" s="54">
        <f t="shared" si="19"/>
        <v>456.00000000000006</v>
      </c>
      <c r="AO104" s="62">
        <v>0.9</v>
      </c>
      <c r="AP104" s="55"/>
      <c r="AQ104" s="63">
        <f t="shared" si="25"/>
        <v>0.18421052631578949</v>
      </c>
      <c r="AR104" s="64">
        <f t="shared" si="26"/>
        <v>84.000000000000014</v>
      </c>
      <c r="AS104" s="67"/>
      <c r="AT104" s="66">
        <f t="shared" si="27"/>
        <v>7617</v>
      </c>
      <c r="AU104" s="67">
        <f t="shared" si="20"/>
        <v>456.00000000000006</v>
      </c>
      <c r="AX104" s="50">
        <f t="shared" si="21"/>
        <v>1</v>
      </c>
      <c r="AY104" s="1">
        <f t="shared" si="22"/>
        <v>84.000000000000014</v>
      </c>
      <c r="AZ104" s="51" t="str">
        <f t="shared" si="23"/>
        <v/>
      </c>
    </row>
    <row r="105" spans="26:52" ht="19.95" customHeight="1" x14ac:dyDescent="0.25">
      <c r="Z105" s="5">
        <f t="shared" si="24"/>
        <v>102</v>
      </c>
      <c r="AA105" s="112">
        <v>45749</v>
      </c>
      <c r="AB105" s="113" t="s">
        <v>127</v>
      </c>
      <c r="AC105" s="99" t="s">
        <v>33</v>
      </c>
      <c r="AD105" s="54">
        <v>500</v>
      </c>
      <c r="AE105" s="55">
        <v>187.5</v>
      </c>
      <c r="AF105" s="56">
        <v>0.42499999999999999</v>
      </c>
      <c r="AG105" s="57">
        <v>45751</v>
      </c>
      <c r="AH105" s="55" t="s">
        <v>39</v>
      </c>
      <c r="AI105" s="62">
        <v>3.4</v>
      </c>
      <c r="AJ105" s="58">
        <v>1</v>
      </c>
      <c r="AK105" s="59">
        <f t="shared" si="16"/>
        <v>-5.6470588235294121</v>
      </c>
      <c r="AL105" s="60">
        <f t="shared" si="17"/>
        <v>2.4</v>
      </c>
      <c r="AM105" s="61">
        <f t="shared" si="18"/>
        <v>2</v>
      </c>
      <c r="AN105" s="54">
        <f t="shared" si="19"/>
        <v>680</v>
      </c>
      <c r="AO105" s="62">
        <v>4.5999999999999996</v>
      </c>
      <c r="AP105" s="55"/>
      <c r="AQ105" s="63">
        <f t="shared" si="25"/>
        <v>0.49999999999999989</v>
      </c>
      <c r="AR105" s="64">
        <f t="shared" si="26"/>
        <v>239.99999999999994</v>
      </c>
      <c r="AS105" s="67"/>
      <c r="AT105" s="66">
        <f t="shared" si="27"/>
        <v>7857</v>
      </c>
      <c r="AU105" s="67">
        <f t="shared" si="20"/>
        <v>480</v>
      </c>
      <c r="AX105" s="50">
        <f t="shared" si="21"/>
        <v>1</v>
      </c>
      <c r="AY105" s="1">
        <f t="shared" si="22"/>
        <v>239.99999999999994</v>
      </c>
      <c r="AZ105" s="51" t="str">
        <f t="shared" si="23"/>
        <v/>
      </c>
    </row>
    <row r="106" spans="26:52" ht="19.95" customHeight="1" x14ac:dyDescent="0.25">
      <c r="Z106" s="5">
        <f t="shared" si="24"/>
        <v>103</v>
      </c>
      <c r="AA106" s="112">
        <v>45749</v>
      </c>
      <c r="AB106" s="113" t="s">
        <v>56</v>
      </c>
      <c r="AC106" s="99" t="s">
        <v>33</v>
      </c>
      <c r="AD106" s="54">
        <v>500</v>
      </c>
      <c r="AE106" s="55">
        <v>87</v>
      </c>
      <c r="AF106" s="56">
        <v>0.42699999999999999</v>
      </c>
      <c r="AG106" s="57">
        <v>45751</v>
      </c>
      <c r="AH106" s="55" t="s">
        <v>39</v>
      </c>
      <c r="AI106" s="62">
        <v>2.1800000000000002</v>
      </c>
      <c r="AJ106" s="58">
        <v>0</v>
      </c>
      <c r="AK106" s="59">
        <f t="shared" si="16"/>
        <v>-5.105386416861827</v>
      </c>
      <c r="AL106" s="60">
        <f t="shared" si="17"/>
        <v>2.1800000000000002</v>
      </c>
      <c r="AM106" s="61">
        <f t="shared" si="18"/>
        <v>2</v>
      </c>
      <c r="AN106" s="54">
        <f t="shared" si="19"/>
        <v>436.00000000000006</v>
      </c>
      <c r="AO106" s="62">
        <v>2.67</v>
      </c>
      <c r="AP106" s="55">
        <v>2.86</v>
      </c>
      <c r="AQ106" s="63">
        <f t="shared" si="25"/>
        <v>0.26834862385321079</v>
      </c>
      <c r="AR106" s="64">
        <f t="shared" si="26"/>
        <v>116.9999999999999</v>
      </c>
      <c r="AS106" s="67"/>
      <c r="AT106" s="66">
        <f t="shared" si="27"/>
        <v>7974</v>
      </c>
      <c r="AU106" s="67">
        <f t="shared" si="20"/>
        <v>436.00000000000006</v>
      </c>
      <c r="AX106" s="50">
        <f t="shared" si="21"/>
        <v>1</v>
      </c>
      <c r="AY106" s="1">
        <f t="shared" si="22"/>
        <v>116.9999999999999</v>
      </c>
      <c r="AZ106" s="51" t="str">
        <f t="shared" si="23"/>
        <v/>
      </c>
    </row>
    <row r="107" spans="26:52" ht="19.95" customHeight="1" x14ac:dyDescent="0.25">
      <c r="Z107" s="5">
        <f t="shared" si="24"/>
        <v>104</v>
      </c>
      <c r="AA107" s="112">
        <v>45749</v>
      </c>
      <c r="AB107" s="113" t="s">
        <v>128</v>
      </c>
      <c r="AC107" s="99" t="s">
        <v>33</v>
      </c>
      <c r="AD107" s="54">
        <v>500</v>
      </c>
      <c r="AE107" s="55">
        <v>12</v>
      </c>
      <c r="AF107" s="56">
        <v>0.501</v>
      </c>
      <c r="AG107" s="57">
        <v>45751</v>
      </c>
      <c r="AH107" s="55" t="s">
        <v>39</v>
      </c>
      <c r="AI107" s="62">
        <v>0.36</v>
      </c>
      <c r="AJ107" s="58">
        <v>0</v>
      </c>
      <c r="AK107" s="59">
        <f t="shared" si="16"/>
        <v>-0.71856287425149701</v>
      </c>
      <c r="AL107" s="60">
        <f t="shared" si="17"/>
        <v>0.36</v>
      </c>
      <c r="AM107" s="61">
        <f t="shared" si="18"/>
        <v>13</v>
      </c>
      <c r="AN107" s="54">
        <f t="shared" si="19"/>
        <v>468</v>
      </c>
      <c r="AO107" s="62">
        <v>0.42</v>
      </c>
      <c r="AP107" s="55"/>
      <c r="AQ107" s="63">
        <f t="shared" si="25"/>
        <v>0.16666666666666666</v>
      </c>
      <c r="AR107" s="64">
        <f t="shared" si="26"/>
        <v>78</v>
      </c>
      <c r="AS107" s="67"/>
      <c r="AT107" s="66">
        <f t="shared" si="27"/>
        <v>8052</v>
      </c>
      <c r="AU107" s="67">
        <f t="shared" si="20"/>
        <v>468</v>
      </c>
      <c r="AX107" s="50">
        <f t="shared" si="21"/>
        <v>1</v>
      </c>
      <c r="AY107" s="1">
        <f t="shared" si="22"/>
        <v>78</v>
      </c>
      <c r="AZ107" s="51" t="str">
        <f t="shared" si="23"/>
        <v/>
      </c>
    </row>
    <row r="108" spans="26:52" ht="19.95" customHeight="1" x14ac:dyDescent="0.25">
      <c r="Z108" s="5">
        <f t="shared" si="24"/>
        <v>105</v>
      </c>
      <c r="AA108" s="112">
        <v>45749</v>
      </c>
      <c r="AB108" s="113" t="s">
        <v>101</v>
      </c>
      <c r="AC108" s="99" t="s">
        <v>33</v>
      </c>
      <c r="AD108" s="54">
        <v>500</v>
      </c>
      <c r="AE108" s="55">
        <v>222.5</v>
      </c>
      <c r="AF108" s="56">
        <v>0.51700000000000002</v>
      </c>
      <c r="AG108" s="57">
        <v>45751</v>
      </c>
      <c r="AH108" s="55" t="s">
        <v>39</v>
      </c>
      <c r="AI108" s="62">
        <v>2.95</v>
      </c>
      <c r="AJ108" s="58">
        <v>1</v>
      </c>
      <c r="AK108" s="59">
        <f t="shared" si="16"/>
        <v>-3.7717601547388782</v>
      </c>
      <c r="AL108" s="60">
        <f t="shared" si="17"/>
        <v>1.9500000000000002</v>
      </c>
      <c r="AM108" s="61">
        <f t="shared" si="18"/>
        <v>2</v>
      </c>
      <c r="AN108" s="54">
        <f t="shared" si="19"/>
        <v>590</v>
      </c>
      <c r="AO108" s="62">
        <v>3</v>
      </c>
      <c r="AP108" s="55">
        <v>3.1</v>
      </c>
      <c r="AQ108" s="63">
        <f t="shared" si="25"/>
        <v>5.1282051282051093E-2</v>
      </c>
      <c r="AR108" s="64">
        <f t="shared" si="26"/>
        <v>19.999999999999929</v>
      </c>
      <c r="AS108" s="67"/>
      <c r="AT108" s="66">
        <f t="shared" si="27"/>
        <v>8072</v>
      </c>
      <c r="AU108" s="67">
        <f t="shared" si="20"/>
        <v>390.00000000000006</v>
      </c>
      <c r="AX108" s="50">
        <f t="shared" si="21"/>
        <v>1</v>
      </c>
      <c r="AY108" s="1">
        <f t="shared" si="22"/>
        <v>19.999999999999929</v>
      </c>
      <c r="AZ108" s="51" t="str">
        <f t="shared" si="23"/>
        <v/>
      </c>
    </row>
    <row r="109" spans="26:52" ht="19.95" customHeight="1" x14ac:dyDescent="0.25">
      <c r="Z109" s="5">
        <f t="shared" si="24"/>
        <v>106</v>
      </c>
      <c r="AA109" s="112">
        <v>45749</v>
      </c>
      <c r="AB109" s="113" t="s">
        <v>110</v>
      </c>
      <c r="AC109" s="99" t="s">
        <v>114</v>
      </c>
      <c r="AD109" s="54">
        <v>500</v>
      </c>
      <c r="AE109" s="55">
        <v>561</v>
      </c>
      <c r="AF109" s="56">
        <v>0.44600000000000001</v>
      </c>
      <c r="AG109" s="57">
        <v>45751</v>
      </c>
      <c r="AH109" s="55" t="s">
        <v>39</v>
      </c>
      <c r="AI109" s="62">
        <v>5.66</v>
      </c>
      <c r="AJ109" s="58">
        <v>3.25</v>
      </c>
      <c r="AK109" s="59">
        <f t="shared" si="16"/>
        <v>-5.4035874439461882</v>
      </c>
      <c r="AL109" s="60">
        <f t="shared" si="17"/>
        <v>2.41</v>
      </c>
      <c r="AM109" s="61">
        <f t="shared" si="18"/>
        <v>2</v>
      </c>
      <c r="AN109" s="54">
        <f t="shared" si="19"/>
        <v>1132</v>
      </c>
      <c r="AO109" s="62">
        <v>6.39</v>
      </c>
      <c r="AP109" s="55"/>
      <c r="AQ109" s="63">
        <f t="shared" si="25"/>
        <v>0.30290456431535251</v>
      </c>
      <c r="AR109" s="64">
        <f t="shared" si="26"/>
        <v>145.99999999999991</v>
      </c>
      <c r="AS109" s="67"/>
      <c r="AT109" s="66">
        <f t="shared" si="27"/>
        <v>8218</v>
      </c>
      <c r="AU109" s="67">
        <f t="shared" si="20"/>
        <v>482</v>
      </c>
      <c r="AX109" s="50">
        <f t="shared" si="21"/>
        <v>1</v>
      </c>
      <c r="AY109" s="1" t="str">
        <f t="shared" si="22"/>
        <v/>
      </c>
      <c r="AZ109" s="51">
        <f t="shared" si="23"/>
        <v>145.99999999999991</v>
      </c>
    </row>
    <row r="110" spans="26:52" ht="19.95" customHeight="1" x14ac:dyDescent="0.25">
      <c r="Z110" s="5">
        <f t="shared" si="24"/>
        <v>107</v>
      </c>
      <c r="AA110" s="112">
        <v>45749</v>
      </c>
      <c r="AB110" s="113" t="s">
        <v>93</v>
      </c>
      <c r="AC110" s="99" t="s">
        <v>114</v>
      </c>
      <c r="AD110" s="54">
        <v>500</v>
      </c>
      <c r="AE110" s="55">
        <v>12.5</v>
      </c>
      <c r="AF110" s="56">
        <v>0.60699999999999998</v>
      </c>
      <c r="AG110" s="57">
        <v>45751</v>
      </c>
      <c r="AH110" s="55" t="s">
        <v>39</v>
      </c>
      <c r="AI110" s="62">
        <v>0.45</v>
      </c>
      <c r="AJ110" s="58">
        <v>0</v>
      </c>
      <c r="AK110" s="59">
        <f t="shared" si="16"/>
        <v>-0.74135090609555199</v>
      </c>
      <c r="AL110" s="60">
        <f t="shared" si="17"/>
        <v>0.45</v>
      </c>
      <c r="AM110" s="61">
        <f t="shared" si="18"/>
        <v>11</v>
      </c>
      <c r="AN110" s="54">
        <f t="shared" si="19"/>
        <v>495</v>
      </c>
      <c r="AO110" s="62">
        <v>0.42</v>
      </c>
      <c r="AP110" s="55">
        <v>0.43</v>
      </c>
      <c r="AQ110" s="63">
        <f t="shared" si="25"/>
        <v>-5.5555555555555601E-2</v>
      </c>
      <c r="AR110" s="64">
        <f t="shared" si="26"/>
        <v>-27.500000000000025</v>
      </c>
      <c r="AS110" s="67"/>
      <c r="AT110" s="66">
        <f t="shared" si="27"/>
        <v>8190.5</v>
      </c>
      <c r="AU110" s="67">
        <f t="shared" si="20"/>
        <v>495</v>
      </c>
      <c r="AX110" s="50">
        <f t="shared" si="21"/>
        <v>0</v>
      </c>
      <c r="AY110" s="1" t="str">
        <f t="shared" si="22"/>
        <v/>
      </c>
      <c r="AZ110" s="51">
        <f t="shared" si="23"/>
        <v>-27.500000000000025</v>
      </c>
    </row>
    <row r="111" spans="26:52" ht="19.95" customHeight="1" x14ac:dyDescent="0.25">
      <c r="Z111" s="5">
        <f t="shared" si="24"/>
        <v>108</v>
      </c>
      <c r="AA111" s="112">
        <v>45749</v>
      </c>
      <c r="AB111" s="113" t="s">
        <v>129</v>
      </c>
      <c r="AC111" s="99" t="s">
        <v>114</v>
      </c>
      <c r="AD111" s="54">
        <v>500</v>
      </c>
      <c r="AE111" s="55">
        <v>201</v>
      </c>
      <c r="AF111" s="56">
        <v>0.438</v>
      </c>
      <c r="AG111" s="57">
        <v>45751</v>
      </c>
      <c r="AH111" s="55" t="s">
        <v>39</v>
      </c>
      <c r="AI111" s="62">
        <v>2.37</v>
      </c>
      <c r="AJ111" s="58">
        <v>0</v>
      </c>
      <c r="AK111" s="59">
        <f t="shared" si="16"/>
        <v>-5.4109589041095889</v>
      </c>
      <c r="AL111" s="60">
        <f t="shared" si="17"/>
        <v>2.37</v>
      </c>
      <c r="AM111" s="61">
        <f t="shared" si="18"/>
        <v>2</v>
      </c>
      <c r="AN111" s="54">
        <f t="shared" si="19"/>
        <v>474</v>
      </c>
      <c r="AO111" s="62">
        <v>2.54</v>
      </c>
      <c r="AP111" s="55">
        <v>2.67</v>
      </c>
      <c r="AQ111" s="63">
        <f t="shared" si="25"/>
        <v>9.9156118143459857E-2</v>
      </c>
      <c r="AR111" s="64">
        <f t="shared" si="26"/>
        <v>46.999999999999972</v>
      </c>
      <c r="AS111" s="67"/>
      <c r="AT111" s="66">
        <f t="shared" si="27"/>
        <v>8237.5</v>
      </c>
      <c r="AU111" s="67">
        <f t="shared" si="20"/>
        <v>474</v>
      </c>
      <c r="AX111" s="50">
        <f t="shared" si="21"/>
        <v>1</v>
      </c>
      <c r="AY111" s="1" t="str">
        <f t="shared" si="22"/>
        <v/>
      </c>
      <c r="AZ111" s="51">
        <f t="shared" si="23"/>
        <v>46.999999999999972</v>
      </c>
    </row>
    <row r="112" spans="26:52" ht="19.95" customHeight="1" x14ac:dyDescent="0.25">
      <c r="Z112" s="5">
        <f t="shared" si="24"/>
        <v>109</v>
      </c>
      <c r="AA112" s="112">
        <v>45749</v>
      </c>
      <c r="AB112" s="113" t="s">
        <v>109</v>
      </c>
      <c r="AC112" s="99" t="s">
        <v>114</v>
      </c>
      <c r="AD112" s="54">
        <v>500</v>
      </c>
      <c r="AE112" s="55">
        <v>12.5</v>
      </c>
      <c r="AF112" s="56">
        <v>0.45300000000000001</v>
      </c>
      <c r="AG112" s="57">
        <v>45751</v>
      </c>
      <c r="AH112" s="55" t="s">
        <v>39</v>
      </c>
      <c r="AI112" s="62">
        <v>0.39</v>
      </c>
      <c r="AJ112" s="58">
        <v>0</v>
      </c>
      <c r="AK112" s="59">
        <f t="shared" si="16"/>
        <v>-0.86092715231788075</v>
      </c>
      <c r="AL112" s="60">
        <f t="shared" si="17"/>
        <v>0.39</v>
      </c>
      <c r="AM112" s="61">
        <f t="shared" si="18"/>
        <v>12</v>
      </c>
      <c r="AN112" s="54">
        <f t="shared" si="19"/>
        <v>468</v>
      </c>
      <c r="AO112" s="62">
        <v>0.43</v>
      </c>
      <c r="AP112" s="55"/>
      <c r="AQ112" s="63">
        <f t="shared" si="25"/>
        <v>0.10256410256410251</v>
      </c>
      <c r="AR112" s="64">
        <f t="shared" si="26"/>
        <v>47.999999999999979</v>
      </c>
      <c r="AS112" s="67"/>
      <c r="AT112" s="66">
        <f t="shared" si="27"/>
        <v>8285.5</v>
      </c>
      <c r="AU112" s="67">
        <f t="shared" si="20"/>
        <v>468</v>
      </c>
      <c r="AX112" s="50">
        <f t="shared" si="21"/>
        <v>1</v>
      </c>
      <c r="AY112" s="1" t="str">
        <f t="shared" si="22"/>
        <v/>
      </c>
      <c r="AZ112" s="51">
        <f t="shared" si="23"/>
        <v>47.999999999999979</v>
      </c>
    </row>
    <row r="113" spans="26:52" ht="19.95" customHeight="1" x14ac:dyDescent="0.25">
      <c r="Z113" s="5">
        <f t="shared" si="24"/>
        <v>110</v>
      </c>
      <c r="AA113" s="112">
        <v>45750</v>
      </c>
      <c r="AB113" s="113" t="s">
        <v>56</v>
      </c>
      <c r="AC113" s="99" t="s">
        <v>33</v>
      </c>
      <c r="AD113" s="54">
        <v>500</v>
      </c>
      <c r="AE113" s="55">
        <v>84</v>
      </c>
      <c r="AF113" s="56">
        <v>0.53800000000000003</v>
      </c>
      <c r="AG113" s="57">
        <v>45751</v>
      </c>
      <c r="AH113" s="55" t="s">
        <v>39</v>
      </c>
      <c r="AI113" s="62">
        <v>2.5299999999999998</v>
      </c>
      <c r="AJ113" s="58">
        <v>0.5</v>
      </c>
      <c r="AK113" s="59">
        <f t="shared" si="16"/>
        <v>-3.7732342007434938</v>
      </c>
      <c r="AL113" s="60">
        <f t="shared" si="17"/>
        <v>2.0299999999999998</v>
      </c>
      <c r="AM113" s="61">
        <f t="shared" si="18"/>
        <v>2</v>
      </c>
      <c r="AN113" s="54">
        <f t="shared" si="19"/>
        <v>505.99999999999994</v>
      </c>
      <c r="AO113" s="62">
        <v>2.82</v>
      </c>
      <c r="AP113" s="55">
        <v>2.15</v>
      </c>
      <c r="AQ113" s="63">
        <f t="shared" si="25"/>
        <v>-2.216748768472903E-2</v>
      </c>
      <c r="AR113" s="64">
        <f t="shared" si="26"/>
        <v>-8.9999999999999858</v>
      </c>
      <c r="AS113" s="67"/>
      <c r="AT113" s="66">
        <f t="shared" si="27"/>
        <v>8276.5</v>
      </c>
      <c r="AU113" s="67">
        <f t="shared" si="20"/>
        <v>405.99999999999994</v>
      </c>
      <c r="AX113" s="50">
        <f t="shared" si="21"/>
        <v>0</v>
      </c>
      <c r="AY113" s="1">
        <f t="shared" si="22"/>
        <v>-8.9999999999999858</v>
      </c>
      <c r="AZ113" s="51" t="str">
        <f t="shared" si="23"/>
        <v/>
      </c>
    </row>
    <row r="114" spans="26:52" ht="19.95" customHeight="1" x14ac:dyDescent="0.25">
      <c r="Z114" s="5">
        <f t="shared" si="24"/>
        <v>111</v>
      </c>
      <c r="AA114" s="112">
        <v>45750</v>
      </c>
      <c r="AB114" s="113" t="s">
        <v>86</v>
      </c>
      <c r="AC114" s="99" t="s">
        <v>33</v>
      </c>
      <c r="AD114" s="54">
        <v>500</v>
      </c>
      <c r="AE114" s="55">
        <v>45.5</v>
      </c>
      <c r="AF114" s="56">
        <v>0.53300000000000003</v>
      </c>
      <c r="AG114" s="57">
        <v>45751</v>
      </c>
      <c r="AH114" s="55" t="s">
        <v>36</v>
      </c>
      <c r="AI114" s="62">
        <v>1.4</v>
      </c>
      <c r="AJ114" s="58"/>
      <c r="AK114" s="59">
        <f t="shared" si="16"/>
        <v>-2.6266416510318948</v>
      </c>
      <c r="AL114" s="60">
        <f t="shared" si="17"/>
        <v>1.4</v>
      </c>
      <c r="AM114" s="61">
        <f t="shared" si="18"/>
        <v>3</v>
      </c>
      <c r="AN114" s="54">
        <f t="shared" si="19"/>
        <v>419.99999999999994</v>
      </c>
      <c r="AO114" s="62">
        <v>1.9</v>
      </c>
      <c r="AP114" s="55">
        <v>2.15</v>
      </c>
      <c r="AQ114" s="63">
        <f t="shared" si="25"/>
        <v>0.44642857142857145</v>
      </c>
      <c r="AR114" s="64">
        <f t="shared" si="26"/>
        <v>187.5</v>
      </c>
      <c r="AS114" s="67"/>
      <c r="AT114" s="66">
        <f t="shared" si="27"/>
        <v>8464</v>
      </c>
      <c r="AU114" s="67">
        <f t="shared" si="20"/>
        <v>419.99999999999994</v>
      </c>
      <c r="AX114" s="50">
        <f t="shared" si="21"/>
        <v>1</v>
      </c>
      <c r="AY114" s="1">
        <f t="shared" si="22"/>
        <v>187.5</v>
      </c>
      <c r="AZ114" s="51" t="str">
        <f t="shared" si="23"/>
        <v/>
      </c>
    </row>
    <row r="115" spans="26:52" ht="19.95" customHeight="1" x14ac:dyDescent="0.25">
      <c r="Z115" s="5">
        <f t="shared" si="24"/>
        <v>112</v>
      </c>
      <c r="AA115" s="112">
        <v>45750</v>
      </c>
      <c r="AB115" s="113" t="s">
        <v>130</v>
      </c>
      <c r="AC115" s="99" t="s">
        <v>33</v>
      </c>
      <c r="AD115" s="54">
        <v>500</v>
      </c>
      <c r="AE115" s="55">
        <v>340</v>
      </c>
      <c r="AF115" s="56">
        <v>0.59299999999999997</v>
      </c>
      <c r="AG115" s="57">
        <v>45751</v>
      </c>
      <c r="AH115" s="55" t="s">
        <v>39</v>
      </c>
      <c r="AI115" s="62">
        <v>4.3</v>
      </c>
      <c r="AJ115" s="58">
        <v>2</v>
      </c>
      <c r="AK115" s="59">
        <f t="shared" si="16"/>
        <v>-3.87858347386172</v>
      </c>
      <c r="AL115" s="60">
        <f t="shared" si="17"/>
        <v>2.2999999999999998</v>
      </c>
      <c r="AM115" s="61">
        <f t="shared" si="18"/>
        <v>2</v>
      </c>
      <c r="AN115" s="54">
        <f t="shared" si="19"/>
        <v>860</v>
      </c>
      <c r="AO115" s="62">
        <v>3.95</v>
      </c>
      <c r="AP115" s="55">
        <v>4.3</v>
      </c>
      <c r="AQ115" s="63">
        <f t="shared" si="25"/>
        <v>-7.6086956521739066E-2</v>
      </c>
      <c r="AR115" s="64">
        <f t="shared" si="26"/>
        <v>-34.999999999999964</v>
      </c>
      <c r="AS115" s="67"/>
      <c r="AT115" s="66">
        <f t="shared" si="27"/>
        <v>8429</v>
      </c>
      <c r="AU115" s="67">
        <f t="shared" si="20"/>
        <v>459.99999999999994</v>
      </c>
      <c r="AX115" s="50">
        <f t="shared" si="21"/>
        <v>0</v>
      </c>
      <c r="AY115" s="1">
        <f t="shared" si="22"/>
        <v>-34.999999999999964</v>
      </c>
      <c r="AZ115" s="51" t="str">
        <f t="shared" si="23"/>
        <v/>
      </c>
    </row>
    <row r="116" spans="26:52" ht="19.95" customHeight="1" x14ac:dyDescent="0.25">
      <c r="Z116" s="5">
        <f t="shared" si="24"/>
        <v>113</v>
      </c>
      <c r="AA116" s="112">
        <v>45750</v>
      </c>
      <c r="AB116" s="113" t="s">
        <v>97</v>
      </c>
      <c r="AC116" s="99" t="s">
        <v>114</v>
      </c>
      <c r="AD116" s="54">
        <v>500</v>
      </c>
      <c r="AE116" s="55">
        <v>160</v>
      </c>
      <c r="AF116" s="56">
        <v>0.622</v>
      </c>
      <c r="AG116" s="57">
        <v>45751</v>
      </c>
      <c r="AH116" s="55" t="s">
        <v>39</v>
      </c>
      <c r="AI116" s="62">
        <v>4.5999999999999996</v>
      </c>
      <c r="AJ116" s="58">
        <v>2</v>
      </c>
      <c r="AK116" s="59">
        <f t="shared" si="16"/>
        <v>-4.1800643086816711</v>
      </c>
      <c r="AL116" s="60">
        <f t="shared" si="17"/>
        <v>2.5999999999999996</v>
      </c>
      <c r="AM116" s="61">
        <f t="shared" si="18"/>
        <v>1</v>
      </c>
      <c r="AN116" s="54">
        <f t="shared" si="19"/>
        <v>459.99999999999994</v>
      </c>
      <c r="AO116" s="62">
        <v>4.1500000000000004</v>
      </c>
      <c r="AP116" s="55"/>
      <c r="AQ116" s="63">
        <f t="shared" si="25"/>
        <v>-0.17307692307692282</v>
      </c>
      <c r="AR116" s="64">
        <f t="shared" si="26"/>
        <v>-44.999999999999929</v>
      </c>
      <c r="AS116" s="67"/>
      <c r="AT116" s="66">
        <f t="shared" si="27"/>
        <v>8384</v>
      </c>
      <c r="AU116" s="67">
        <f t="shared" si="20"/>
        <v>259.99999999999994</v>
      </c>
      <c r="AX116" s="50">
        <f t="shared" si="21"/>
        <v>0</v>
      </c>
      <c r="AY116" s="1" t="str">
        <f t="shared" si="22"/>
        <v/>
      </c>
      <c r="AZ116" s="51">
        <f t="shared" si="23"/>
        <v>-44.999999999999929</v>
      </c>
    </row>
    <row r="117" spans="26:52" ht="19.95" customHeight="1" x14ac:dyDescent="0.25">
      <c r="Z117" s="5">
        <f t="shared" si="24"/>
        <v>114</v>
      </c>
      <c r="AA117" s="112">
        <v>45756</v>
      </c>
      <c r="AB117" s="113" t="s">
        <v>131</v>
      </c>
      <c r="AC117" s="99" t="s">
        <v>33</v>
      </c>
      <c r="AD117" s="54">
        <v>500</v>
      </c>
      <c r="AE117" s="55">
        <v>284</v>
      </c>
      <c r="AF117" s="56">
        <v>0.44800000000000001</v>
      </c>
      <c r="AG117" s="57">
        <v>45758</v>
      </c>
      <c r="AH117" s="55" t="s">
        <v>39</v>
      </c>
      <c r="AI117" s="62">
        <v>1.6</v>
      </c>
      <c r="AJ117" s="58"/>
      <c r="AK117" s="59">
        <f t="shared" si="16"/>
        <v>-3.5714285714285716</v>
      </c>
      <c r="AL117" s="60">
        <f t="shared" si="17"/>
        <v>1.6</v>
      </c>
      <c r="AM117" s="61">
        <f t="shared" si="18"/>
        <v>3</v>
      </c>
      <c r="AN117" s="54">
        <f t="shared" si="19"/>
        <v>480.00000000000006</v>
      </c>
      <c r="AO117" s="62">
        <v>1.6</v>
      </c>
      <c r="AP117" s="55">
        <v>1.3</v>
      </c>
      <c r="AQ117" s="63">
        <f t="shared" si="25"/>
        <v>-9.3749999999999944E-2</v>
      </c>
      <c r="AR117" s="64">
        <f t="shared" si="26"/>
        <v>-44.999999999999972</v>
      </c>
      <c r="AS117" s="67"/>
      <c r="AT117" s="66">
        <f t="shared" si="27"/>
        <v>8339</v>
      </c>
      <c r="AU117" s="67">
        <f t="shared" si="20"/>
        <v>480.00000000000006</v>
      </c>
      <c r="AX117" s="50">
        <f t="shared" si="21"/>
        <v>0</v>
      </c>
      <c r="AY117" s="1">
        <f t="shared" si="22"/>
        <v>-44.999999999999972</v>
      </c>
      <c r="AZ117" s="51" t="str">
        <f t="shared" si="23"/>
        <v/>
      </c>
    </row>
    <row r="118" spans="26:52" ht="19.95" customHeight="1" x14ac:dyDescent="0.25">
      <c r="Z118" s="5">
        <f t="shared" si="24"/>
        <v>115</v>
      </c>
      <c r="AA118" s="112">
        <v>45756</v>
      </c>
      <c r="AB118" s="113" t="s">
        <v>132</v>
      </c>
      <c r="AC118" s="99" t="s">
        <v>33</v>
      </c>
      <c r="AD118" s="54">
        <v>500</v>
      </c>
      <c r="AE118" s="55">
        <v>86</v>
      </c>
      <c r="AF118" s="56">
        <v>0.40600000000000003</v>
      </c>
      <c r="AG118" s="57">
        <v>45758</v>
      </c>
      <c r="AH118" s="55" t="s">
        <v>39</v>
      </c>
      <c r="AI118" s="62">
        <v>1.65</v>
      </c>
      <c r="AJ118" s="58"/>
      <c r="AK118" s="59">
        <f t="shared" si="16"/>
        <v>-4.0640394088669947</v>
      </c>
      <c r="AL118" s="60">
        <f t="shared" si="17"/>
        <v>1.65</v>
      </c>
      <c r="AM118" s="61">
        <f t="shared" si="18"/>
        <v>3</v>
      </c>
      <c r="AN118" s="54">
        <f t="shared" si="19"/>
        <v>494.99999999999994</v>
      </c>
      <c r="AO118" s="62">
        <v>1.99</v>
      </c>
      <c r="AP118" s="55">
        <v>2.1</v>
      </c>
      <c r="AQ118" s="63">
        <f t="shared" si="25"/>
        <v>0.23939393939393941</v>
      </c>
      <c r="AR118" s="64">
        <f t="shared" si="26"/>
        <v>118.5</v>
      </c>
      <c r="AS118" s="67"/>
      <c r="AT118" s="66">
        <f t="shared" si="27"/>
        <v>8457.5</v>
      </c>
      <c r="AU118" s="67">
        <f t="shared" si="20"/>
        <v>494.99999999999994</v>
      </c>
      <c r="AX118" s="50">
        <f t="shared" si="21"/>
        <v>1</v>
      </c>
      <c r="AY118" s="1">
        <f t="shared" si="22"/>
        <v>118.5</v>
      </c>
      <c r="AZ118" s="51" t="str">
        <f t="shared" si="23"/>
        <v/>
      </c>
    </row>
    <row r="119" spans="26:52" ht="19.95" customHeight="1" x14ac:dyDescent="0.25">
      <c r="Z119" s="5">
        <f t="shared" si="24"/>
        <v>116</v>
      </c>
      <c r="AA119" s="112">
        <v>45756</v>
      </c>
      <c r="AB119" s="113" t="s">
        <v>133</v>
      </c>
      <c r="AC119" s="99" t="s">
        <v>33</v>
      </c>
      <c r="AD119" s="54">
        <v>500</v>
      </c>
      <c r="AE119" s="55">
        <v>67</v>
      </c>
      <c r="AF119" s="56">
        <v>0.44400000000000001</v>
      </c>
      <c r="AG119" s="57">
        <v>45758</v>
      </c>
      <c r="AH119" s="55" t="s">
        <v>39</v>
      </c>
      <c r="AI119" s="62">
        <v>3.4</v>
      </c>
      <c r="AJ119" s="58"/>
      <c r="AK119" s="59">
        <f t="shared" si="16"/>
        <v>-7.6576576576576576</v>
      </c>
      <c r="AL119" s="60">
        <f t="shared" si="17"/>
        <v>3.4</v>
      </c>
      <c r="AM119" s="61">
        <f t="shared" si="18"/>
        <v>1</v>
      </c>
      <c r="AN119" s="54">
        <f t="shared" si="19"/>
        <v>340</v>
      </c>
      <c r="AO119" s="62">
        <v>2.65</v>
      </c>
      <c r="AP119" s="55"/>
      <c r="AQ119" s="63">
        <f t="shared" si="25"/>
        <v>-0.22058823529411764</v>
      </c>
      <c r="AR119" s="64">
        <f t="shared" si="26"/>
        <v>-75</v>
      </c>
      <c r="AS119" s="67"/>
      <c r="AT119" s="66">
        <f t="shared" si="27"/>
        <v>8382.5</v>
      </c>
      <c r="AU119" s="67">
        <f t="shared" si="20"/>
        <v>340</v>
      </c>
      <c r="AX119" s="50">
        <f t="shared" si="21"/>
        <v>0</v>
      </c>
      <c r="AY119" s="1">
        <f t="shared" si="22"/>
        <v>-75</v>
      </c>
      <c r="AZ119" s="51" t="str">
        <f t="shared" si="23"/>
        <v/>
      </c>
    </row>
    <row r="120" spans="26:52" ht="19.95" customHeight="1" x14ac:dyDescent="0.25">
      <c r="Z120" s="5">
        <f t="shared" si="24"/>
        <v>117</v>
      </c>
      <c r="AA120" s="112">
        <v>45756</v>
      </c>
      <c r="AB120" s="113" t="s">
        <v>110</v>
      </c>
      <c r="AC120" s="99" t="s">
        <v>33</v>
      </c>
      <c r="AD120" s="54">
        <v>500</v>
      </c>
      <c r="AE120" s="55">
        <v>503</v>
      </c>
      <c r="AF120" s="56">
        <v>0.40699999999999997</v>
      </c>
      <c r="AG120" s="57">
        <v>45758</v>
      </c>
      <c r="AH120" s="55" t="s">
        <v>39</v>
      </c>
      <c r="AI120" s="62">
        <v>4.9400000000000004</v>
      </c>
      <c r="AJ120" s="58"/>
      <c r="AK120" s="59">
        <f t="shared" si="16"/>
        <v>-12.13759213759214</v>
      </c>
      <c r="AL120" s="60">
        <f t="shared" si="17"/>
        <v>4.9400000000000004</v>
      </c>
      <c r="AM120" s="61">
        <f t="shared" si="18"/>
        <v>1</v>
      </c>
      <c r="AN120" s="54">
        <f t="shared" si="19"/>
        <v>494.00000000000006</v>
      </c>
      <c r="AO120" s="62">
        <v>4.7</v>
      </c>
      <c r="AP120" s="55"/>
      <c r="AQ120" s="63">
        <f t="shared" si="25"/>
        <v>-4.8582995951417046E-2</v>
      </c>
      <c r="AR120" s="64">
        <f t="shared" si="26"/>
        <v>-24.000000000000021</v>
      </c>
      <c r="AS120" s="67"/>
      <c r="AT120" s="66">
        <f t="shared" si="27"/>
        <v>8358.5</v>
      </c>
      <c r="AU120" s="67">
        <f t="shared" si="20"/>
        <v>494.00000000000006</v>
      </c>
      <c r="AX120" s="50">
        <f t="shared" si="21"/>
        <v>0</v>
      </c>
      <c r="AY120" s="1">
        <f t="shared" si="22"/>
        <v>-24.000000000000021</v>
      </c>
      <c r="AZ120" s="51" t="str">
        <f t="shared" si="23"/>
        <v/>
      </c>
    </row>
    <row r="121" spans="26:52" ht="19.95" customHeight="1" x14ac:dyDescent="0.25">
      <c r="Z121" s="5">
        <f t="shared" si="24"/>
        <v>118</v>
      </c>
      <c r="AA121" s="112">
        <v>45756</v>
      </c>
      <c r="AB121" s="113" t="s">
        <v>101</v>
      </c>
      <c r="AC121" s="99" t="s">
        <v>34</v>
      </c>
      <c r="AD121" s="54">
        <v>500</v>
      </c>
      <c r="AE121" s="55">
        <v>180</v>
      </c>
      <c r="AF121" s="56">
        <v>0.46100000000000002</v>
      </c>
      <c r="AG121" s="57">
        <v>45758</v>
      </c>
      <c r="AH121" s="55" t="s">
        <v>39</v>
      </c>
      <c r="AI121" s="62">
        <v>5.3</v>
      </c>
      <c r="AJ121" s="58">
        <v>2</v>
      </c>
      <c r="AK121" s="59">
        <f t="shared" si="16"/>
        <v>-7.158351409978307</v>
      </c>
      <c r="AL121" s="60">
        <f t="shared" si="17"/>
        <v>3.3</v>
      </c>
      <c r="AM121" s="61">
        <f t="shared" si="18"/>
        <v>1</v>
      </c>
      <c r="AN121" s="54">
        <f t="shared" si="19"/>
        <v>530</v>
      </c>
      <c r="AO121" s="62">
        <v>5.8</v>
      </c>
      <c r="AP121" s="55"/>
      <c r="AQ121" s="63">
        <f t="shared" si="25"/>
        <v>0.15151515151515152</v>
      </c>
      <c r="AR121" s="64">
        <f t="shared" si="26"/>
        <v>50</v>
      </c>
      <c r="AS121" s="67"/>
      <c r="AT121" s="66">
        <f t="shared" si="27"/>
        <v>8408.5</v>
      </c>
      <c r="AU121" s="67">
        <f t="shared" si="20"/>
        <v>330</v>
      </c>
      <c r="AX121" s="50">
        <f t="shared" si="21"/>
        <v>1</v>
      </c>
      <c r="AY121" s="1" t="str">
        <f t="shared" si="22"/>
        <v/>
      </c>
      <c r="AZ121" s="51">
        <f t="shared" si="23"/>
        <v>50</v>
      </c>
    </row>
    <row r="122" spans="26:52" ht="19.95" customHeight="1" x14ac:dyDescent="0.25">
      <c r="Z122" s="5">
        <f t="shared" si="24"/>
        <v>119</v>
      </c>
      <c r="AA122" s="112">
        <v>45756</v>
      </c>
      <c r="AB122" s="113" t="s">
        <v>134</v>
      </c>
      <c r="AC122" s="99" t="s">
        <v>34</v>
      </c>
      <c r="AD122" s="54">
        <v>500</v>
      </c>
      <c r="AE122" s="55">
        <v>83.5</v>
      </c>
      <c r="AF122" s="56">
        <v>0.45</v>
      </c>
      <c r="AG122" s="57">
        <v>45758</v>
      </c>
      <c r="AH122" s="55" t="s">
        <v>39</v>
      </c>
      <c r="AI122" s="62">
        <v>2.71</v>
      </c>
      <c r="AJ122" s="58">
        <v>0.5</v>
      </c>
      <c r="AK122" s="59">
        <f t="shared" si="16"/>
        <v>-4.9111111111111105</v>
      </c>
      <c r="AL122" s="60">
        <f t="shared" si="17"/>
        <v>2.21</v>
      </c>
      <c r="AM122" s="61">
        <f t="shared" si="18"/>
        <v>2</v>
      </c>
      <c r="AN122" s="54">
        <f t="shared" si="19"/>
        <v>542</v>
      </c>
      <c r="AO122" s="62">
        <v>2.93</v>
      </c>
      <c r="AP122" s="55"/>
      <c r="AQ122" s="63">
        <f t="shared" si="25"/>
        <v>9.9547511312217285E-2</v>
      </c>
      <c r="AR122" s="64">
        <f t="shared" si="26"/>
        <v>44.000000000000043</v>
      </c>
      <c r="AS122" s="67"/>
      <c r="AT122" s="66">
        <f t="shared" si="27"/>
        <v>8452.5</v>
      </c>
      <c r="AU122" s="67">
        <f t="shared" si="20"/>
        <v>442</v>
      </c>
      <c r="AX122" s="50">
        <f t="shared" si="21"/>
        <v>1</v>
      </c>
      <c r="AY122" s="1" t="str">
        <f t="shared" si="22"/>
        <v/>
      </c>
      <c r="AZ122" s="51">
        <f t="shared" si="23"/>
        <v>44.000000000000043</v>
      </c>
    </row>
    <row r="123" spans="26:52" ht="19.95" customHeight="1" x14ac:dyDescent="0.25">
      <c r="Z123" s="5">
        <f t="shared" si="24"/>
        <v>120</v>
      </c>
      <c r="AA123" s="112">
        <v>45757</v>
      </c>
      <c r="AB123" s="113" t="s">
        <v>108</v>
      </c>
      <c r="AC123" s="99" t="s">
        <v>33</v>
      </c>
      <c r="AD123" s="54">
        <v>500</v>
      </c>
      <c r="AE123" s="55">
        <v>155</v>
      </c>
      <c r="AF123" s="56">
        <v>0.59699999999999998</v>
      </c>
      <c r="AG123" s="57">
        <v>45758</v>
      </c>
      <c r="AH123" s="55" t="s">
        <v>36</v>
      </c>
      <c r="AI123" s="62">
        <v>4.3499999999999996</v>
      </c>
      <c r="AJ123" s="58">
        <v>2</v>
      </c>
      <c r="AK123" s="59">
        <f t="shared" si="16"/>
        <v>-3.9363484087102174</v>
      </c>
      <c r="AL123" s="60">
        <f t="shared" si="17"/>
        <v>2.3499999999999996</v>
      </c>
      <c r="AM123" s="61">
        <f t="shared" si="18"/>
        <v>2</v>
      </c>
      <c r="AN123" s="54">
        <f t="shared" si="19"/>
        <v>869.99999999999989</v>
      </c>
      <c r="AO123" s="62">
        <v>4.5</v>
      </c>
      <c r="AP123" s="55">
        <v>5.0999999999999996</v>
      </c>
      <c r="AQ123" s="63">
        <f t="shared" si="25"/>
        <v>0.19148936170212777</v>
      </c>
      <c r="AR123" s="64">
        <f t="shared" si="26"/>
        <v>90.000000000000028</v>
      </c>
      <c r="AS123" s="67"/>
      <c r="AT123" s="66">
        <f t="shared" si="27"/>
        <v>8542.5</v>
      </c>
      <c r="AU123" s="67">
        <f t="shared" si="20"/>
        <v>469.99999999999994</v>
      </c>
      <c r="AX123" s="50">
        <f t="shared" si="21"/>
        <v>1</v>
      </c>
      <c r="AY123" s="1">
        <f t="shared" si="22"/>
        <v>90.000000000000028</v>
      </c>
      <c r="AZ123" s="51" t="str">
        <f t="shared" si="23"/>
        <v/>
      </c>
    </row>
    <row r="124" spans="26:52" ht="19.95" customHeight="1" x14ac:dyDescent="0.25">
      <c r="Z124" s="5">
        <f t="shared" si="24"/>
        <v>121</v>
      </c>
      <c r="AA124" s="112">
        <v>45757</v>
      </c>
      <c r="AB124" s="113" t="s">
        <v>92</v>
      </c>
      <c r="AC124" s="99" t="s">
        <v>33</v>
      </c>
      <c r="AD124" s="54">
        <v>500</v>
      </c>
      <c r="AE124" s="55">
        <v>46.5</v>
      </c>
      <c r="AF124" s="56">
        <v>0.57999999999999996</v>
      </c>
      <c r="AG124" s="57">
        <v>45758</v>
      </c>
      <c r="AH124" s="55" t="s">
        <v>36</v>
      </c>
      <c r="AI124" s="62">
        <v>0.83</v>
      </c>
      <c r="AJ124" s="58"/>
      <c r="AK124" s="59">
        <f t="shared" si="16"/>
        <v>-1.4310344827586208</v>
      </c>
      <c r="AL124" s="60">
        <f t="shared" si="17"/>
        <v>0.83</v>
      </c>
      <c r="AM124" s="61">
        <f t="shared" si="18"/>
        <v>6</v>
      </c>
      <c r="AN124" s="54">
        <f t="shared" si="19"/>
        <v>497.99999999999994</v>
      </c>
      <c r="AO124" s="62">
        <v>0.88</v>
      </c>
      <c r="AP124" s="55"/>
      <c r="AQ124" s="63">
        <f t="shared" si="25"/>
        <v>6.0240963855421742E-2</v>
      </c>
      <c r="AR124" s="64">
        <f t="shared" si="26"/>
        <v>30.000000000000028</v>
      </c>
      <c r="AS124" s="67"/>
      <c r="AT124" s="66">
        <f t="shared" si="27"/>
        <v>8572.5</v>
      </c>
      <c r="AU124" s="67">
        <f t="shared" si="20"/>
        <v>497.99999999999994</v>
      </c>
      <c r="AX124" s="50">
        <f t="shared" si="21"/>
        <v>1</v>
      </c>
      <c r="AY124" s="1">
        <f t="shared" si="22"/>
        <v>30.000000000000028</v>
      </c>
      <c r="AZ124" s="51" t="str">
        <f t="shared" si="23"/>
        <v/>
      </c>
    </row>
    <row r="125" spans="26:52" ht="19.95" customHeight="1" x14ac:dyDescent="0.25">
      <c r="Z125" s="5">
        <f t="shared" si="24"/>
        <v>122</v>
      </c>
      <c r="AA125" s="112">
        <v>45757</v>
      </c>
      <c r="AB125" s="113" t="s">
        <v>135</v>
      </c>
      <c r="AC125" s="99" t="s">
        <v>33</v>
      </c>
      <c r="AD125" s="54">
        <v>500</v>
      </c>
      <c r="AE125" s="55">
        <v>56</v>
      </c>
      <c r="AF125" s="56">
        <v>0.55200000000000005</v>
      </c>
      <c r="AG125" s="57">
        <v>45758</v>
      </c>
      <c r="AH125" s="55" t="s">
        <v>36</v>
      </c>
      <c r="AI125" s="62">
        <v>1.9</v>
      </c>
      <c r="AJ125" s="58"/>
      <c r="AK125" s="59">
        <f t="shared" si="16"/>
        <v>-3.4420289855072461</v>
      </c>
      <c r="AL125" s="60">
        <f t="shared" si="17"/>
        <v>1.9</v>
      </c>
      <c r="AM125" s="61">
        <f t="shared" si="18"/>
        <v>2</v>
      </c>
      <c r="AN125" s="54">
        <f t="shared" si="19"/>
        <v>380</v>
      </c>
      <c r="AO125" s="62">
        <v>2.25</v>
      </c>
      <c r="AP125" s="55">
        <v>2.5</v>
      </c>
      <c r="AQ125" s="63">
        <f t="shared" si="25"/>
        <v>0.25000000000000006</v>
      </c>
      <c r="AR125" s="64">
        <f t="shared" si="26"/>
        <v>95.000000000000014</v>
      </c>
      <c r="AS125" s="67"/>
      <c r="AT125" s="66">
        <f t="shared" si="27"/>
        <v>8667.5</v>
      </c>
      <c r="AU125" s="67">
        <f t="shared" si="20"/>
        <v>380</v>
      </c>
      <c r="AX125" s="50">
        <f t="shared" si="21"/>
        <v>1</v>
      </c>
      <c r="AY125" s="1">
        <f t="shared" si="22"/>
        <v>95.000000000000014</v>
      </c>
      <c r="AZ125" s="51" t="str">
        <f t="shared" si="23"/>
        <v/>
      </c>
    </row>
    <row r="126" spans="26:52" ht="19.95" customHeight="1" x14ac:dyDescent="0.25">
      <c r="Z126" s="5">
        <f t="shared" si="24"/>
        <v>123</v>
      </c>
      <c r="AA126" s="112">
        <v>45757</v>
      </c>
      <c r="AB126" s="113" t="s">
        <v>101</v>
      </c>
      <c r="AC126" s="99" t="s">
        <v>33</v>
      </c>
      <c r="AD126" s="54">
        <v>500</v>
      </c>
      <c r="AE126" s="55">
        <v>192.5</v>
      </c>
      <c r="AF126" s="56">
        <v>0.53900000000000003</v>
      </c>
      <c r="AG126" s="57">
        <v>45758</v>
      </c>
      <c r="AH126" s="55" t="s">
        <v>39</v>
      </c>
      <c r="AI126" s="62">
        <v>4.7</v>
      </c>
      <c r="AJ126" s="58">
        <v>3</v>
      </c>
      <c r="AK126" s="59">
        <f t="shared" si="16"/>
        <v>-3.1539888682745825</v>
      </c>
      <c r="AL126" s="60">
        <f t="shared" si="17"/>
        <v>1.7000000000000002</v>
      </c>
      <c r="AM126" s="61">
        <f t="shared" si="18"/>
        <v>2</v>
      </c>
      <c r="AN126" s="54">
        <f t="shared" si="19"/>
        <v>940</v>
      </c>
      <c r="AO126" s="62">
        <v>5.55</v>
      </c>
      <c r="AP126" s="55">
        <v>4.0999999999999996</v>
      </c>
      <c r="AQ126" s="63">
        <f t="shared" si="25"/>
        <v>7.3529411764705357E-2</v>
      </c>
      <c r="AR126" s="64">
        <f t="shared" si="26"/>
        <v>24.999999999999822</v>
      </c>
      <c r="AS126" s="67"/>
      <c r="AT126" s="66">
        <f t="shared" si="27"/>
        <v>8692.5</v>
      </c>
      <c r="AU126" s="67">
        <f t="shared" si="20"/>
        <v>340.00000000000006</v>
      </c>
      <c r="AX126" s="50">
        <f t="shared" si="21"/>
        <v>1</v>
      </c>
      <c r="AY126" s="1">
        <f t="shared" si="22"/>
        <v>24.999999999999822</v>
      </c>
      <c r="AZ126" s="51" t="str">
        <f t="shared" si="23"/>
        <v/>
      </c>
    </row>
    <row r="127" spans="26:52" ht="19.95" customHeight="1" x14ac:dyDescent="0.25">
      <c r="Z127" s="5">
        <f t="shared" si="24"/>
        <v>124</v>
      </c>
      <c r="AA127" s="112">
        <v>45757</v>
      </c>
      <c r="AB127" s="113" t="s">
        <v>136</v>
      </c>
      <c r="AC127" s="99" t="s">
        <v>114</v>
      </c>
      <c r="AD127" s="54">
        <v>500</v>
      </c>
      <c r="AE127" s="55">
        <v>10.5</v>
      </c>
      <c r="AF127" s="56">
        <v>0.69599999999999995</v>
      </c>
      <c r="AG127" s="57">
        <v>45758</v>
      </c>
      <c r="AH127" s="55" t="s">
        <v>39</v>
      </c>
      <c r="AI127" s="62">
        <v>0.6</v>
      </c>
      <c r="AJ127" s="58"/>
      <c r="AK127" s="59">
        <f t="shared" si="16"/>
        <v>-0.86206896551724144</v>
      </c>
      <c r="AL127" s="60">
        <f t="shared" si="17"/>
        <v>0.6</v>
      </c>
      <c r="AM127" s="61">
        <f t="shared" si="18"/>
        <v>8</v>
      </c>
      <c r="AN127" s="54">
        <f t="shared" si="19"/>
        <v>480</v>
      </c>
      <c r="AO127" s="62">
        <v>0.65</v>
      </c>
      <c r="AP127" s="55">
        <v>0.7</v>
      </c>
      <c r="AQ127" s="63">
        <f t="shared" si="25"/>
        <v>0.12500000000000011</v>
      </c>
      <c r="AR127" s="64">
        <f t="shared" si="26"/>
        <v>60.000000000000057</v>
      </c>
      <c r="AS127" s="67"/>
      <c r="AT127" s="66">
        <f t="shared" si="27"/>
        <v>8752.5</v>
      </c>
      <c r="AU127" s="67">
        <f t="shared" si="20"/>
        <v>480</v>
      </c>
      <c r="AX127" s="50">
        <f t="shared" si="21"/>
        <v>1</v>
      </c>
      <c r="AY127" s="1" t="str">
        <f t="shared" si="22"/>
        <v/>
      </c>
      <c r="AZ127" s="51">
        <f t="shared" si="23"/>
        <v>60.000000000000057</v>
      </c>
    </row>
    <row r="128" spans="26:52" ht="19.95" customHeight="1" x14ac:dyDescent="0.25">
      <c r="Z128" s="5">
        <f t="shared" si="24"/>
        <v>125</v>
      </c>
      <c r="AA128" s="112">
        <v>45757</v>
      </c>
      <c r="AB128" s="113" t="s">
        <v>131</v>
      </c>
      <c r="AC128" s="99" t="s">
        <v>114</v>
      </c>
      <c r="AD128" s="54">
        <v>500</v>
      </c>
      <c r="AE128" s="55">
        <v>290</v>
      </c>
      <c r="AF128" s="56">
        <v>0.52100000000000002</v>
      </c>
      <c r="AG128" s="57">
        <v>45758</v>
      </c>
      <c r="AH128" s="55" t="s">
        <v>39</v>
      </c>
      <c r="AI128" s="62">
        <v>2.5499999999999998</v>
      </c>
      <c r="AJ128" s="58">
        <v>0.5</v>
      </c>
      <c r="AK128" s="59">
        <f t="shared" si="16"/>
        <v>-3.9347408829174659</v>
      </c>
      <c r="AL128" s="60">
        <f t="shared" si="17"/>
        <v>2.0499999999999998</v>
      </c>
      <c r="AM128" s="61">
        <f t="shared" si="18"/>
        <v>2</v>
      </c>
      <c r="AN128" s="54">
        <f t="shared" si="19"/>
        <v>509.99999999999994</v>
      </c>
      <c r="AO128" s="62">
        <v>2.7</v>
      </c>
      <c r="AP128" s="55">
        <v>2.65</v>
      </c>
      <c r="AQ128" s="63">
        <f t="shared" si="25"/>
        <v>6.0975609756097567E-2</v>
      </c>
      <c r="AR128" s="64">
        <f t="shared" si="26"/>
        <v>25</v>
      </c>
      <c r="AS128" s="67"/>
      <c r="AT128" s="66">
        <f t="shared" si="27"/>
        <v>8777.5</v>
      </c>
      <c r="AU128" s="67">
        <f t="shared" si="20"/>
        <v>409.99999999999994</v>
      </c>
      <c r="AX128" s="50">
        <f t="shared" si="21"/>
        <v>1</v>
      </c>
      <c r="AY128" s="1" t="str">
        <f t="shared" si="22"/>
        <v/>
      </c>
      <c r="AZ128" s="51">
        <f t="shared" si="23"/>
        <v>25</v>
      </c>
    </row>
    <row r="129" spans="26:52" ht="19.95" customHeight="1" x14ac:dyDescent="0.25">
      <c r="Z129" s="5">
        <f t="shared" si="24"/>
        <v>126</v>
      </c>
      <c r="AA129" s="112">
        <v>45757</v>
      </c>
      <c r="AB129" s="113" t="s">
        <v>132</v>
      </c>
      <c r="AC129" s="99" t="s">
        <v>114</v>
      </c>
      <c r="AD129" s="54">
        <v>500</v>
      </c>
      <c r="AE129" s="55">
        <v>91</v>
      </c>
      <c r="AF129" s="56">
        <v>0.56499999999999995</v>
      </c>
      <c r="AG129" s="57">
        <v>45758</v>
      </c>
      <c r="AH129" s="55" t="s">
        <v>39</v>
      </c>
      <c r="AI129" s="62">
        <v>1.6</v>
      </c>
      <c r="AJ129" s="58">
        <v>0</v>
      </c>
      <c r="AK129" s="59">
        <f t="shared" si="16"/>
        <v>-2.8318584070796464</v>
      </c>
      <c r="AL129" s="60">
        <f t="shared" si="17"/>
        <v>1.6</v>
      </c>
      <c r="AM129" s="61">
        <f t="shared" si="18"/>
        <v>3</v>
      </c>
      <c r="AN129" s="54">
        <f t="shared" si="19"/>
        <v>480.00000000000006</v>
      </c>
      <c r="AO129" s="62">
        <v>1.5</v>
      </c>
      <c r="AP129" s="55"/>
      <c r="AQ129" s="63">
        <f t="shared" si="25"/>
        <v>-6.2500000000000056E-2</v>
      </c>
      <c r="AR129" s="64">
        <f t="shared" si="26"/>
        <v>-30.000000000000028</v>
      </c>
      <c r="AS129" s="67"/>
      <c r="AT129" s="66">
        <f t="shared" si="27"/>
        <v>8747.5</v>
      </c>
      <c r="AU129" s="67">
        <f t="shared" si="20"/>
        <v>480.00000000000006</v>
      </c>
      <c r="AX129" s="50">
        <f t="shared" si="21"/>
        <v>0</v>
      </c>
      <c r="AY129" s="1" t="str">
        <f t="shared" si="22"/>
        <v/>
      </c>
      <c r="AZ129" s="51">
        <f t="shared" si="23"/>
        <v>-30.000000000000028</v>
      </c>
    </row>
    <row r="130" spans="26:52" ht="19.95" customHeight="1" x14ac:dyDescent="0.25">
      <c r="Z130" s="5">
        <f t="shared" si="24"/>
        <v>127</v>
      </c>
      <c r="AA130" s="112">
        <v>45763</v>
      </c>
      <c r="AB130" s="113" t="s">
        <v>134</v>
      </c>
      <c r="AC130" s="99" t="s">
        <v>33</v>
      </c>
      <c r="AD130" s="54">
        <v>500</v>
      </c>
      <c r="AE130" s="55">
        <v>90</v>
      </c>
      <c r="AF130" s="56">
        <v>0.51400000000000001</v>
      </c>
      <c r="AG130" s="57">
        <v>45764</v>
      </c>
      <c r="AH130" s="55" t="s">
        <v>39</v>
      </c>
      <c r="AI130" s="62">
        <v>2.02</v>
      </c>
      <c r="AJ130" s="58">
        <v>0</v>
      </c>
      <c r="AK130" s="59">
        <f t="shared" si="16"/>
        <v>-3.9299610894941632</v>
      </c>
      <c r="AL130" s="60">
        <f t="shared" si="17"/>
        <v>2.02</v>
      </c>
      <c r="AM130" s="114">
        <v>1</v>
      </c>
      <c r="AN130" s="54">
        <f t="shared" si="19"/>
        <v>202</v>
      </c>
      <c r="AO130" s="62">
        <v>1.76</v>
      </c>
      <c r="AP130" s="55"/>
      <c r="AQ130" s="63">
        <f t="shared" si="25"/>
        <v>-0.12871287128712872</v>
      </c>
      <c r="AR130" s="64">
        <f t="shared" si="26"/>
        <v>-26</v>
      </c>
      <c r="AS130" s="67"/>
      <c r="AT130" s="66">
        <f t="shared" si="27"/>
        <v>8721.5</v>
      </c>
      <c r="AU130" s="67">
        <f t="shared" si="20"/>
        <v>202</v>
      </c>
      <c r="AX130" s="50">
        <f t="shared" si="21"/>
        <v>0</v>
      </c>
      <c r="AY130" s="1">
        <f t="shared" si="22"/>
        <v>-26</v>
      </c>
      <c r="AZ130" s="51" t="str">
        <f t="shared" si="23"/>
        <v/>
      </c>
    </row>
    <row r="131" spans="26:52" ht="19.95" customHeight="1" x14ac:dyDescent="0.25">
      <c r="Z131" s="5">
        <f t="shared" si="24"/>
        <v>128</v>
      </c>
      <c r="AA131" s="112">
        <v>45763</v>
      </c>
      <c r="AB131" s="113" t="s">
        <v>97</v>
      </c>
      <c r="AC131" s="99" t="s">
        <v>33</v>
      </c>
      <c r="AD131" s="54">
        <v>500</v>
      </c>
      <c r="AE131" s="55">
        <v>172.5</v>
      </c>
      <c r="AF131" s="56">
        <v>0.57299999999999995</v>
      </c>
      <c r="AG131" s="57">
        <v>45764</v>
      </c>
      <c r="AH131" s="55" t="s">
        <v>39</v>
      </c>
      <c r="AI131" s="62">
        <v>4.5</v>
      </c>
      <c r="AJ131" s="58"/>
      <c r="AK131" s="59">
        <f t="shared" si="16"/>
        <v>-7.8534031413612571</v>
      </c>
      <c r="AL131" s="60">
        <f t="shared" si="17"/>
        <v>4.5</v>
      </c>
      <c r="AM131" s="114">
        <v>1</v>
      </c>
      <c r="AN131" s="54">
        <f t="shared" si="19"/>
        <v>450</v>
      </c>
      <c r="AO131" s="62">
        <v>3.9</v>
      </c>
      <c r="AP131" s="55"/>
      <c r="AQ131" s="63">
        <f t="shared" si="25"/>
        <v>-0.13333333333333336</v>
      </c>
      <c r="AR131" s="64">
        <f t="shared" si="26"/>
        <v>-60.000000000000007</v>
      </c>
      <c r="AS131" s="67"/>
      <c r="AT131" s="66">
        <f t="shared" si="27"/>
        <v>8661.5</v>
      </c>
      <c r="AU131" s="67">
        <f t="shared" si="20"/>
        <v>450</v>
      </c>
      <c r="AX131" s="50">
        <f t="shared" si="21"/>
        <v>0</v>
      </c>
      <c r="AY131" s="1">
        <f t="shared" si="22"/>
        <v>-60.000000000000007</v>
      </c>
      <c r="AZ131" s="51" t="str">
        <f t="shared" si="23"/>
        <v/>
      </c>
    </row>
    <row r="132" spans="26:52" ht="19.95" customHeight="1" x14ac:dyDescent="0.25">
      <c r="Z132" s="5">
        <f t="shared" si="24"/>
        <v>129</v>
      </c>
      <c r="AA132" s="112">
        <v>45763</v>
      </c>
      <c r="AB132" s="113" t="s">
        <v>66</v>
      </c>
      <c r="AC132" s="99" t="s">
        <v>33</v>
      </c>
      <c r="AD132" s="54">
        <v>500</v>
      </c>
      <c r="AE132" s="55">
        <v>69</v>
      </c>
      <c r="AF132" s="56">
        <v>0.57599999999999996</v>
      </c>
      <c r="AG132" s="57">
        <v>45764</v>
      </c>
      <c r="AH132" s="55" t="s">
        <v>39</v>
      </c>
      <c r="AI132" s="62">
        <v>1.95</v>
      </c>
      <c r="AJ132" s="58">
        <v>0</v>
      </c>
      <c r="AK132" s="59">
        <f t="shared" ref="AK132:AK195" si="28">IF(AH132="C",-(AI132-AJ132)/AF132,-(AI132-AJ132)/AF132)</f>
        <v>-3.385416666666667</v>
      </c>
      <c r="AL132" s="60">
        <f t="shared" ref="AL132:AL195" si="29">AI132-AJ132</f>
        <v>1.95</v>
      </c>
      <c r="AM132" s="114">
        <v>1</v>
      </c>
      <c r="AN132" s="54">
        <f t="shared" ref="AN132:AN195" si="30">AM132*AI132*100</f>
        <v>195</v>
      </c>
      <c r="AO132" s="62">
        <v>1.58</v>
      </c>
      <c r="AP132" s="55"/>
      <c r="AQ132" s="63">
        <f t="shared" si="25"/>
        <v>-0.18974358974358968</v>
      </c>
      <c r="AR132" s="64">
        <f t="shared" si="26"/>
        <v>-36.999999999999986</v>
      </c>
      <c r="AS132" s="67"/>
      <c r="AT132" s="66">
        <f t="shared" si="27"/>
        <v>8624.5</v>
      </c>
      <c r="AU132" s="67">
        <f t="shared" si="20"/>
        <v>195</v>
      </c>
      <c r="AX132" s="50">
        <f t="shared" si="21"/>
        <v>0</v>
      </c>
      <c r="AY132" s="1">
        <f t="shared" si="22"/>
        <v>-36.999999999999986</v>
      </c>
      <c r="AZ132" s="51" t="str">
        <f t="shared" si="23"/>
        <v/>
      </c>
    </row>
    <row r="133" spans="26:52" ht="19.95" customHeight="1" x14ac:dyDescent="0.25">
      <c r="Z133" s="5">
        <f t="shared" si="24"/>
        <v>130</v>
      </c>
      <c r="AA133" s="112">
        <v>45763</v>
      </c>
      <c r="AB133" s="113" t="s">
        <v>92</v>
      </c>
      <c r="AC133" s="99" t="s">
        <v>33</v>
      </c>
      <c r="AD133" s="54">
        <v>500</v>
      </c>
      <c r="AE133" s="55">
        <v>47.5</v>
      </c>
      <c r="AF133" s="56">
        <v>0.59099999999999997</v>
      </c>
      <c r="AG133" s="57">
        <v>45764</v>
      </c>
      <c r="AH133" s="55" t="s">
        <v>39</v>
      </c>
      <c r="AI133" s="62">
        <v>0.71</v>
      </c>
      <c r="AJ133" s="58">
        <v>0</v>
      </c>
      <c r="AK133" s="59">
        <f t="shared" si="28"/>
        <v>-1.2013536379018612</v>
      </c>
      <c r="AL133" s="60">
        <f t="shared" si="29"/>
        <v>0.71</v>
      </c>
      <c r="AM133" s="61">
        <f t="shared" ref="AM133:AM167" si="31">TRUNC(AD133/((AL133)*100),0)</f>
        <v>7</v>
      </c>
      <c r="AN133" s="54">
        <f t="shared" si="30"/>
        <v>497</v>
      </c>
      <c r="AO133" s="62">
        <v>0.65</v>
      </c>
      <c r="AP133" s="55"/>
      <c r="AQ133" s="63">
        <f t="shared" si="25"/>
        <v>-8.4507042253521056E-2</v>
      </c>
      <c r="AR133" s="64">
        <f t="shared" si="26"/>
        <v>-41.999999999999964</v>
      </c>
      <c r="AS133" s="67"/>
      <c r="AT133" s="66">
        <f t="shared" si="27"/>
        <v>8582.5</v>
      </c>
      <c r="AU133" s="67">
        <f t="shared" ref="AU133:AU196" si="32">AL133*AM133*100</f>
        <v>497</v>
      </c>
      <c r="AX133" s="50">
        <f t="shared" ref="AX133:AX196" si="33">IF(AR133&gt;1,1,0)</f>
        <v>0</v>
      </c>
      <c r="AY133" s="1">
        <f t="shared" ref="AY133:AY196" si="34">IF(AC133=$AY$3,AR133,"")</f>
        <v>-41.999999999999964</v>
      </c>
      <c r="AZ133" s="51" t="str">
        <f t="shared" ref="AZ133:AZ196" si="35">IF(AC133=$AZ$3,AR133,"")</f>
        <v/>
      </c>
    </row>
    <row r="134" spans="26:52" ht="19.95" customHeight="1" x14ac:dyDescent="0.25">
      <c r="Z134" s="5">
        <f t="shared" ref="Z134:Z197" si="36">Z133+1</f>
        <v>131</v>
      </c>
      <c r="AA134" s="112">
        <v>45763</v>
      </c>
      <c r="AB134" s="113" t="s">
        <v>137</v>
      </c>
      <c r="AC134" s="99" t="s">
        <v>114</v>
      </c>
      <c r="AD134" s="54">
        <v>500</v>
      </c>
      <c r="AE134" s="55">
        <v>67.5</v>
      </c>
      <c r="AF134" s="56">
        <v>0.55000000000000004</v>
      </c>
      <c r="AG134" s="57">
        <v>45764</v>
      </c>
      <c r="AH134" s="55" t="s">
        <v>36</v>
      </c>
      <c r="AI134" s="62">
        <v>2.0499999999999998</v>
      </c>
      <c r="AJ134" s="58">
        <v>0</v>
      </c>
      <c r="AK134" s="59">
        <f t="shared" si="28"/>
        <v>-3.7272727272727266</v>
      </c>
      <c r="AL134" s="60">
        <f t="shared" si="29"/>
        <v>2.0499999999999998</v>
      </c>
      <c r="AM134" s="61">
        <f t="shared" si="31"/>
        <v>2</v>
      </c>
      <c r="AN134" s="54">
        <f t="shared" si="30"/>
        <v>409.99999999999994</v>
      </c>
      <c r="AO134" s="62">
        <v>1.75</v>
      </c>
      <c r="AP134" s="55">
        <v>1.4</v>
      </c>
      <c r="AQ134" s="63">
        <f t="shared" si="25"/>
        <v>-0.23170731707317069</v>
      </c>
      <c r="AR134" s="64">
        <f t="shared" si="26"/>
        <v>-94.999999999999972</v>
      </c>
      <c r="AS134" s="67"/>
      <c r="AT134" s="66">
        <f t="shared" si="27"/>
        <v>8487.5</v>
      </c>
      <c r="AU134" s="67">
        <f t="shared" si="32"/>
        <v>409.99999999999994</v>
      </c>
      <c r="AX134" s="50">
        <f t="shared" si="33"/>
        <v>0</v>
      </c>
      <c r="AY134" s="1" t="str">
        <f t="shared" si="34"/>
        <v/>
      </c>
      <c r="AZ134" s="51">
        <f t="shared" si="35"/>
        <v>-94.999999999999972</v>
      </c>
    </row>
    <row r="135" spans="26:52" ht="19.95" customHeight="1" x14ac:dyDescent="0.25">
      <c r="Z135" s="5">
        <f t="shared" si="36"/>
        <v>132</v>
      </c>
      <c r="AA135" s="112">
        <v>45763</v>
      </c>
      <c r="AB135" s="113" t="s">
        <v>72</v>
      </c>
      <c r="AC135" s="99" t="s">
        <v>114</v>
      </c>
      <c r="AD135" s="54">
        <v>500</v>
      </c>
      <c r="AE135" s="55">
        <v>38</v>
      </c>
      <c r="AF135" s="56">
        <v>0.72499999999999998</v>
      </c>
      <c r="AG135" s="57">
        <v>45764</v>
      </c>
      <c r="AH135" s="55" t="s">
        <v>39</v>
      </c>
      <c r="AI135" s="62">
        <v>1.08</v>
      </c>
      <c r="AJ135" s="58">
        <v>0</v>
      </c>
      <c r="AK135" s="59">
        <f t="shared" si="28"/>
        <v>-1.4896551724137932</v>
      </c>
      <c r="AL135" s="60">
        <f t="shared" si="29"/>
        <v>1.08</v>
      </c>
      <c r="AM135" s="61">
        <f t="shared" si="31"/>
        <v>4</v>
      </c>
      <c r="AN135" s="54">
        <f t="shared" si="30"/>
        <v>432</v>
      </c>
      <c r="AO135" s="62">
        <v>1.26</v>
      </c>
      <c r="AP135" s="55">
        <v>1.22</v>
      </c>
      <c r="AQ135" s="63">
        <f t="shared" ref="AQ135:AQ198" si="37">(AVERAGE(AO135:AP135)-AI135)/AL135</f>
        <v>0.14814814814814806</v>
      </c>
      <c r="AR135" s="64">
        <f t="shared" ref="AR135:AR198" si="38">(AVERAGE(AO135:AP135)-AI135)*100*AM135</f>
        <v>63.999999999999972</v>
      </c>
      <c r="AS135" s="67"/>
      <c r="AT135" s="66">
        <f t="shared" ref="AT135:AT198" si="39">AR135+AT134</f>
        <v>8551.5</v>
      </c>
      <c r="AU135" s="67">
        <f t="shared" si="32"/>
        <v>432</v>
      </c>
      <c r="AX135" s="50">
        <f t="shared" si="33"/>
        <v>1</v>
      </c>
      <c r="AY135" s="1" t="str">
        <f t="shared" si="34"/>
        <v/>
      </c>
      <c r="AZ135" s="51">
        <f t="shared" si="35"/>
        <v>63.999999999999972</v>
      </c>
    </row>
    <row r="136" spans="26:52" ht="19.95" customHeight="1" x14ac:dyDescent="0.25">
      <c r="Z136" s="5">
        <f t="shared" si="36"/>
        <v>133</v>
      </c>
      <c r="AA136" s="112">
        <v>45763</v>
      </c>
      <c r="AB136" s="113" t="s">
        <v>138</v>
      </c>
      <c r="AC136" s="99" t="s">
        <v>114</v>
      </c>
      <c r="AD136" s="54">
        <v>500</v>
      </c>
      <c r="AE136" s="55">
        <v>72</v>
      </c>
      <c r="AF136" s="56">
        <v>0.55900000000000005</v>
      </c>
      <c r="AG136" s="57">
        <v>45764</v>
      </c>
      <c r="AH136" s="55" t="s">
        <v>39</v>
      </c>
      <c r="AI136" s="62">
        <v>1.7</v>
      </c>
      <c r="AJ136" s="58">
        <v>0</v>
      </c>
      <c r="AK136" s="59">
        <f t="shared" si="28"/>
        <v>-3.0411449016100174</v>
      </c>
      <c r="AL136" s="60">
        <f t="shared" si="29"/>
        <v>1.7</v>
      </c>
      <c r="AM136" s="61">
        <f t="shared" si="31"/>
        <v>2</v>
      </c>
      <c r="AN136" s="54">
        <f t="shared" si="30"/>
        <v>340</v>
      </c>
      <c r="AO136" s="62">
        <v>1.3</v>
      </c>
      <c r="AP136" s="55"/>
      <c r="AQ136" s="63">
        <f t="shared" si="37"/>
        <v>-0.23529411764705876</v>
      </c>
      <c r="AR136" s="64">
        <f t="shared" si="38"/>
        <v>-79.999999999999986</v>
      </c>
      <c r="AS136" s="67"/>
      <c r="AT136" s="66">
        <f t="shared" si="39"/>
        <v>8471.5</v>
      </c>
      <c r="AU136" s="67">
        <f t="shared" si="32"/>
        <v>340</v>
      </c>
      <c r="AX136" s="50">
        <f t="shared" si="33"/>
        <v>0</v>
      </c>
      <c r="AY136" s="1" t="str">
        <f t="shared" si="34"/>
        <v/>
      </c>
      <c r="AZ136" s="51">
        <f t="shared" si="35"/>
        <v>-79.999999999999986</v>
      </c>
    </row>
    <row r="137" spans="26:52" ht="19.95" customHeight="1" x14ac:dyDescent="0.25">
      <c r="Z137" s="5">
        <f t="shared" si="36"/>
        <v>134</v>
      </c>
      <c r="AA137" s="112">
        <v>45763</v>
      </c>
      <c r="AB137" s="113" t="s">
        <v>94</v>
      </c>
      <c r="AC137" s="99" t="s">
        <v>114</v>
      </c>
      <c r="AD137" s="54">
        <v>500</v>
      </c>
      <c r="AE137" s="55">
        <v>152.5</v>
      </c>
      <c r="AF137" s="56">
        <v>0.63400000000000001</v>
      </c>
      <c r="AG137" s="57">
        <v>45764</v>
      </c>
      <c r="AH137" s="55" t="s">
        <v>39</v>
      </c>
      <c r="AI137" s="62">
        <v>2.75</v>
      </c>
      <c r="AJ137" s="58">
        <v>0.5</v>
      </c>
      <c r="AK137" s="59">
        <f t="shared" si="28"/>
        <v>-3.5488958990536279</v>
      </c>
      <c r="AL137" s="60">
        <f t="shared" si="29"/>
        <v>2.25</v>
      </c>
      <c r="AM137" s="61">
        <f t="shared" si="31"/>
        <v>2</v>
      </c>
      <c r="AN137" s="54">
        <f t="shared" si="30"/>
        <v>550</v>
      </c>
      <c r="AO137" s="62">
        <v>3</v>
      </c>
      <c r="AP137" s="55">
        <v>3.15</v>
      </c>
      <c r="AQ137" s="63">
        <f t="shared" si="37"/>
        <v>0.14444444444444451</v>
      </c>
      <c r="AR137" s="64">
        <f t="shared" si="38"/>
        <v>65.000000000000028</v>
      </c>
      <c r="AS137" s="67"/>
      <c r="AT137" s="66">
        <f t="shared" si="39"/>
        <v>8536.5</v>
      </c>
      <c r="AU137" s="67">
        <f t="shared" si="32"/>
        <v>450</v>
      </c>
      <c r="AX137" s="50">
        <f t="shared" si="33"/>
        <v>1</v>
      </c>
      <c r="AY137" s="1" t="str">
        <f t="shared" si="34"/>
        <v/>
      </c>
      <c r="AZ137" s="51">
        <f t="shared" si="35"/>
        <v>65.000000000000028</v>
      </c>
    </row>
    <row r="138" spans="26:52" ht="19.95" customHeight="1" x14ac:dyDescent="0.25">
      <c r="Z138" s="5">
        <f t="shared" si="36"/>
        <v>135</v>
      </c>
      <c r="AA138" s="112">
        <v>45770</v>
      </c>
      <c r="AB138" s="113" t="s">
        <v>38</v>
      </c>
      <c r="AC138" s="99" t="s">
        <v>33</v>
      </c>
      <c r="AD138" s="54">
        <v>500</v>
      </c>
      <c r="AE138" s="55">
        <v>37</v>
      </c>
      <c r="AF138" s="56">
        <v>0.44900000000000001</v>
      </c>
      <c r="AG138" s="57">
        <v>45793</v>
      </c>
      <c r="AH138" s="55" t="s">
        <v>39</v>
      </c>
      <c r="AI138" s="62">
        <v>2.65</v>
      </c>
      <c r="AJ138" s="58">
        <v>0.5</v>
      </c>
      <c r="AK138" s="59">
        <f t="shared" si="28"/>
        <v>-4.7884187082405338</v>
      </c>
      <c r="AL138" s="60">
        <f t="shared" si="29"/>
        <v>2.15</v>
      </c>
      <c r="AM138" s="61">
        <f t="shared" si="31"/>
        <v>2</v>
      </c>
      <c r="AN138" s="54">
        <f t="shared" si="30"/>
        <v>530</v>
      </c>
      <c r="AO138" s="62">
        <v>2</v>
      </c>
      <c r="AP138" s="55"/>
      <c r="AQ138" s="63">
        <f t="shared" si="37"/>
        <v>-0.30232558139534882</v>
      </c>
      <c r="AR138" s="64">
        <f t="shared" si="38"/>
        <v>-129.99999999999997</v>
      </c>
      <c r="AS138" s="67"/>
      <c r="AT138" s="66">
        <f t="shared" si="39"/>
        <v>8406.5</v>
      </c>
      <c r="AU138" s="67">
        <f t="shared" si="32"/>
        <v>430</v>
      </c>
      <c r="AX138" s="50">
        <f t="shared" si="33"/>
        <v>0</v>
      </c>
      <c r="AY138" s="1">
        <f t="shared" si="34"/>
        <v>-129.99999999999997</v>
      </c>
      <c r="AZ138" s="51" t="str">
        <f t="shared" si="35"/>
        <v/>
      </c>
    </row>
    <row r="139" spans="26:52" ht="19.95" customHeight="1" x14ac:dyDescent="0.25">
      <c r="Z139" s="5">
        <f t="shared" si="36"/>
        <v>136</v>
      </c>
      <c r="AA139" s="112">
        <v>45770</v>
      </c>
      <c r="AB139" s="113" t="s">
        <v>56</v>
      </c>
      <c r="AC139" s="99" t="s">
        <v>114</v>
      </c>
      <c r="AD139" s="54">
        <v>500</v>
      </c>
      <c r="AE139" s="55">
        <v>103</v>
      </c>
      <c r="AF139" s="56">
        <v>0.41699999999999998</v>
      </c>
      <c r="AG139" s="57">
        <v>45772</v>
      </c>
      <c r="AH139" s="55" t="s">
        <v>39</v>
      </c>
      <c r="AI139" s="62">
        <v>2.0299999999999998</v>
      </c>
      <c r="AJ139" s="58"/>
      <c r="AK139" s="59">
        <f t="shared" si="28"/>
        <v>-4.8681055155875299</v>
      </c>
      <c r="AL139" s="60">
        <f t="shared" si="29"/>
        <v>2.0299999999999998</v>
      </c>
      <c r="AM139" s="61">
        <f t="shared" si="31"/>
        <v>2</v>
      </c>
      <c r="AN139" s="54">
        <f t="shared" si="30"/>
        <v>405.99999999999994</v>
      </c>
      <c r="AO139" s="62">
        <v>2.4500000000000002</v>
      </c>
      <c r="AP139" s="55">
        <v>2.9</v>
      </c>
      <c r="AQ139" s="63">
        <f t="shared" si="37"/>
        <v>0.31773399014778331</v>
      </c>
      <c r="AR139" s="64">
        <f t="shared" si="38"/>
        <v>129</v>
      </c>
      <c r="AS139" s="67"/>
      <c r="AT139" s="66">
        <f t="shared" si="39"/>
        <v>8535.5</v>
      </c>
      <c r="AU139" s="67">
        <f t="shared" si="32"/>
        <v>405.99999999999994</v>
      </c>
      <c r="AX139" s="50">
        <f t="shared" si="33"/>
        <v>1</v>
      </c>
      <c r="AY139" s="1" t="str">
        <f t="shared" si="34"/>
        <v/>
      </c>
      <c r="AZ139" s="51">
        <f t="shared" si="35"/>
        <v>129</v>
      </c>
    </row>
    <row r="140" spans="26:52" ht="19.95" customHeight="1" x14ac:dyDescent="0.25">
      <c r="Z140" s="5">
        <f t="shared" si="36"/>
        <v>137</v>
      </c>
      <c r="AA140" s="112">
        <v>45770</v>
      </c>
      <c r="AB140" s="113" t="s">
        <v>139</v>
      </c>
      <c r="AC140" s="99" t="s">
        <v>114</v>
      </c>
      <c r="AD140" s="54">
        <v>500</v>
      </c>
      <c r="AE140" s="55">
        <v>180</v>
      </c>
      <c r="AF140" s="56">
        <v>0.40899999999999997</v>
      </c>
      <c r="AG140" s="57">
        <v>45772</v>
      </c>
      <c r="AH140" s="55" t="s">
        <v>39</v>
      </c>
      <c r="AI140" s="62">
        <v>3.05</v>
      </c>
      <c r="AJ140" s="58">
        <v>1</v>
      </c>
      <c r="AK140" s="59">
        <f t="shared" si="28"/>
        <v>-5.0122249388753053</v>
      </c>
      <c r="AL140" s="60">
        <f t="shared" si="29"/>
        <v>2.0499999999999998</v>
      </c>
      <c r="AM140" s="61">
        <f t="shared" si="31"/>
        <v>2</v>
      </c>
      <c r="AN140" s="54">
        <f t="shared" si="30"/>
        <v>610</v>
      </c>
      <c r="AO140" s="62">
        <v>3.25</v>
      </c>
      <c r="AP140" s="55">
        <v>2.85</v>
      </c>
      <c r="AQ140" s="63">
        <f t="shared" si="37"/>
        <v>0</v>
      </c>
      <c r="AR140" s="64">
        <f t="shared" si="38"/>
        <v>0</v>
      </c>
      <c r="AS140" s="67"/>
      <c r="AT140" s="66">
        <f t="shared" si="39"/>
        <v>8535.5</v>
      </c>
      <c r="AU140" s="67">
        <f t="shared" si="32"/>
        <v>409.99999999999994</v>
      </c>
      <c r="AX140" s="50">
        <f t="shared" si="33"/>
        <v>0</v>
      </c>
      <c r="AY140" s="1" t="str">
        <f t="shared" si="34"/>
        <v/>
      </c>
      <c r="AZ140" s="51">
        <f t="shared" si="35"/>
        <v>0</v>
      </c>
    </row>
    <row r="141" spans="26:52" ht="19.95" customHeight="1" x14ac:dyDescent="0.25">
      <c r="Z141" s="5">
        <f t="shared" si="36"/>
        <v>138</v>
      </c>
      <c r="AA141" s="112">
        <v>45771</v>
      </c>
      <c r="AB141" s="113" t="s">
        <v>118</v>
      </c>
      <c r="AC141" s="113" t="s">
        <v>33</v>
      </c>
      <c r="AD141" s="54">
        <v>500</v>
      </c>
      <c r="AE141" s="55">
        <v>197.5</v>
      </c>
      <c r="AF141" s="56">
        <v>0.51300000000000001</v>
      </c>
      <c r="AG141" s="57">
        <v>45772</v>
      </c>
      <c r="AH141" s="55" t="s">
        <v>39</v>
      </c>
      <c r="AI141" s="62">
        <v>4.1500000000000004</v>
      </c>
      <c r="AJ141" s="58">
        <v>2</v>
      </c>
      <c r="AK141" s="59">
        <f t="shared" si="28"/>
        <v>-4.1910331384015604</v>
      </c>
      <c r="AL141" s="60">
        <f t="shared" si="29"/>
        <v>2.1500000000000004</v>
      </c>
      <c r="AM141" s="61">
        <f t="shared" si="31"/>
        <v>2</v>
      </c>
      <c r="AN141" s="54">
        <f t="shared" si="30"/>
        <v>830.00000000000011</v>
      </c>
      <c r="AO141" s="62">
        <v>4.45</v>
      </c>
      <c r="AP141" s="55"/>
      <c r="AQ141" s="63">
        <f t="shared" si="37"/>
        <v>0.13953488372093012</v>
      </c>
      <c r="AR141" s="64">
        <f t="shared" si="38"/>
        <v>59.999999999999964</v>
      </c>
      <c r="AS141" s="67"/>
      <c r="AT141" s="66">
        <f t="shared" si="39"/>
        <v>8595.5</v>
      </c>
      <c r="AU141" s="67">
        <f t="shared" si="32"/>
        <v>430.00000000000006</v>
      </c>
      <c r="AX141" s="50">
        <f t="shared" si="33"/>
        <v>1</v>
      </c>
      <c r="AY141" s="1">
        <f t="shared" si="34"/>
        <v>59.999999999999964</v>
      </c>
      <c r="AZ141" s="51" t="str">
        <f t="shared" si="35"/>
        <v/>
      </c>
    </row>
    <row r="142" spans="26:52" ht="19.95" customHeight="1" x14ac:dyDescent="0.25">
      <c r="Z142" s="5">
        <f t="shared" si="36"/>
        <v>139</v>
      </c>
      <c r="AA142" s="112">
        <v>45771</v>
      </c>
      <c r="AB142" s="113" t="s">
        <v>140</v>
      </c>
      <c r="AC142" s="113" t="s">
        <v>114</v>
      </c>
      <c r="AD142" s="54">
        <v>500</v>
      </c>
      <c r="AE142" s="55">
        <v>135</v>
      </c>
      <c r="AF142" s="56">
        <v>0.55100000000000005</v>
      </c>
      <c r="AG142" s="57">
        <v>45772</v>
      </c>
      <c r="AH142" s="55" t="s">
        <v>39</v>
      </c>
      <c r="AI142" s="62">
        <v>2.2000000000000002</v>
      </c>
      <c r="AJ142" s="58"/>
      <c r="AK142" s="59">
        <f t="shared" si="28"/>
        <v>-3.9927404718693285</v>
      </c>
      <c r="AL142" s="60">
        <f t="shared" si="29"/>
        <v>2.2000000000000002</v>
      </c>
      <c r="AM142" s="61">
        <f t="shared" si="31"/>
        <v>2</v>
      </c>
      <c r="AN142" s="54">
        <f t="shared" si="30"/>
        <v>440.00000000000006</v>
      </c>
      <c r="AO142" s="62">
        <v>2.0499999999999998</v>
      </c>
      <c r="AP142" s="55"/>
      <c r="AQ142" s="63">
        <f t="shared" si="37"/>
        <v>-6.8181818181818343E-2</v>
      </c>
      <c r="AR142" s="64">
        <f t="shared" si="38"/>
        <v>-30.000000000000071</v>
      </c>
      <c r="AS142" s="67"/>
      <c r="AT142" s="66">
        <f t="shared" si="39"/>
        <v>8565.5</v>
      </c>
      <c r="AU142" s="67">
        <f t="shared" si="32"/>
        <v>440.00000000000006</v>
      </c>
      <c r="AX142" s="50">
        <f t="shared" si="33"/>
        <v>0</v>
      </c>
      <c r="AY142" s="1" t="str">
        <f t="shared" si="34"/>
        <v/>
      </c>
      <c r="AZ142" s="51">
        <f t="shared" si="35"/>
        <v>-30.000000000000071</v>
      </c>
    </row>
    <row r="143" spans="26:52" ht="19.95" customHeight="1" x14ac:dyDescent="0.25">
      <c r="Z143" s="5">
        <f t="shared" si="36"/>
        <v>140</v>
      </c>
      <c r="AA143" s="112">
        <v>45771</v>
      </c>
      <c r="AB143" s="113" t="s">
        <v>110</v>
      </c>
      <c r="AC143" s="113" t="s">
        <v>114</v>
      </c>
      <c r="AD143" s="54">
        <v>500</v>
      </c>
      <c r="AE143" s="55">
        <v>540</v>
      </c>
      <c r="AF143" s="56">
        <v>0.51300000000000001</v>
      </c>
      <c r="AG143" s="57">
        <v>45772</v>
      </c>
      <c r="AH143" s="55" t="s">
        <v>39</v>
      </c>
      <c r="AI143" s="62">
        <v>5.1100000000000003</v>
      </c>
      <c r="AJ143" s="58">
        <v>3</v>
      </c>
      <c r="AK143" s="59">
        <f t="shared" si="28"/>
        <v>-4.1130604288499031</v>
      </c>
      <c r="AL143" s="60">
        <f t="shared" si="29"/>
        <v>2.1100000000000003</v>
      </c>
      <c r="AM143" s="61">
        <f t="shared" si="31"/>
        <v>2</v>
      </c>
      <c r="AN143" s="54">
        <f t="shared" si="30"/>
        <v>1022.0000000000001</v>
      </c>
      <c r="AO143" s="62">
        <v>6.23</v>
      </c>
      <c r="AP143" s="55">
        <v>5.9</v>
      </c>
      <c r="AQ143" s="63">
        <f t="shared" si="37"/>
        <v>0.45260663507109</v>
      </c>
      <c r="AR143" s="64">
        <f t="shared" si="38"/>
        <v>191</v>
      </c>
      <c r="AS143" s="67"/>
      <c r="AT143" s="66">
        <f t="shared" si="39"/>
        <v>8756.5</v>
      </c>
      <c r="AU143" s="67">
        <f t="shared" si="32"/>
        <v>422.00000000000006</v>
      </c>
      <c r="AX143" s="50">
        <f t="shared" si="33"/>
        <v>1</v>
      </c>
      <c r="AY143" s="1" t="str">
        <f t="shared" si="34"/>
        <v/>
      </c>
      <c r="AZ143" s="51">
        <f t="shared" si="35"/>
        <v>191</v>
      </c>
    </row>
    <row r="144" spans="26:52" ht="19.95" customHeight="1" x14ac:dyDescent="0.25">
      <c r="Z144" s="5">
        <f t="shared" si="36"/>
        <v>141</v>
      </c>
      <c r="AA144" s="112">
        <v>45777</v>
      </c>
      <c r="AB144" s="113" t="s">
        <v>101</v>
      </c>
      <c r="AC144" s="113" t="s">
        <v>33</v>
      </c>
      <c r="AD144" s="54">
        <v>500</v>
      </c>
      <c r="AE144" s="55">
        <v>207.5</v>
      </c>
      <c r="AF144" s="56">
        <v>0.47699999999999998</v>
      </c>
      <c r="AG144" s="57">
        <v>45779</v>
      </c>
      <c r="AH144" s="55" t="s">
        <v>36</v>
      </c>
      <c r="AI144" s="62">
        <v>5.0999999999999996</v>
      </c>
      <c r="AJ144" s="58">
        <v>3</v>
      </c>
      <c r="AK144" s="59">
        <f t="shared" si="28"/>
        <v>-4.4025157232704393</v>
      </c>
      <c r="AL144" s="60">
        <f t="shared" si="29"/>
        <v>2.0999999999999996</v>
      </c>
      <c r="AM144" s="61">
        <f t="shared" si="31"/>
        <v>2</v>
      </c>
      <c r="AN144" s="54">
        <f t="shared" si="30"/>
        <v>1019.9999999999999</v>
      </c>
      <c r="AO144" s="62">
        <v>5.35</v>
      </c>
      <c r="AP144" s="55">
        <v>5.15</v>
      </c>
      <c r="AQ144" s="63">
        <f t="shared" si="37"/>
        <v>7.1428571428571605E-2</v>
      </c>
      <c r="AR144" s="64">
        <f t="shared" si="38"/>
        <v>30.000000000000071</v>
      </c>
      <c r="AS144" s="115"/>
      <c r="AT144" s="66">
        <f t="shared" si="39"/>
        <v>8786.5</v>
      </c>
      <c r="AU144" s="67">
        <f t="shared" si="32"/>
        <v>419.99999999999994</v>
      </c>
      <c r="AX144" s="50">
        <f t="shared" si="33"/>
        <v>1</v>
      </c>
      <c r="AY144" s="1">
        <f t="shared" si="34"/>
        <v>30.000000000000071</v>
      </c>
      <c r="AZ144" s="51" t="str">
        <f t="shared" si="35"/>
        <v/>
      </c>
    </row>
    <row r="145" spans="26:52" ht="19.95" customHeight="1" x14ac:dyDescent="0.25">
      <c r="Z145" s="5">
        <f t="shared" si="36"/>
        <v>142</v>
      </c>
      <c r="AA145" s="112">
        <v>45777</v>
      </c>
      <c r="AB145" s="113" t="s">
        <v>35</v>
      </c>
      <c r="AC145" s="113" t="s">
        <v>114</v>
      </c>
      <c r="AD145" s="54">
        <v>500</v>
      </c>
      <c r="AE145" s="55">
        <v>272.5</v>
      </c>
      <c r="AF145" s="56">
        <v>0.47799999999999998</v>
      </c>
      <c r="AG145" s="57">
        <v>45779</v>
      </c>
      <c r="AH145" s="55" t="s">
        <v>36</v>
      </c>
      <c r="AI145" s="62">
        <v>8</v>
      </c>
      <c r="AJ145" s="58">
        <v>6</v>
      </c>
      <c r="AK145" s="59">
        <f t="shared" si="28"/>
        <v>-4.1841004184100417</v>
      </c>
      <c r="AL145" s="60">
        <f t="shared" si="29"/>
        <v>2</v>
      </c>
      <c r="AM145" s="61">
        <f t="shared" si="31"/>
        <v>2</v>
      </c>
      <c r="AN145" s="54">
        <f t="shared" si="30"/>
        <v>1600</v>
      </c>
      <c r="AO145" s="62">
        <v>9.15</v>
      </c>
      <c r="AP145" s="55">
        <v>6.9</v>
      </c>
      <c r="AQ145" s="63">
        <f t="shared" si="37"/>
        <v>1.2500000000000178E-2</v>
      </c>
      <c r="AR145" s="64">
        <f t="shared" si="38"/>
        <v>5.0000000000000711</v>
      </c>
      <c r="AS145" s="115"/>
      <c r="AT145" s="66">
        <f t="shared" si="39"/>
        <v>8791.5</v>
      </c>
      <c r="AU145" s="67">
        <f t="shared" si="32"/>
        <v>400</v>
      </c>
      <c r="AX145" s="50">
        <f t="shared" si="33"/>
        <v>1</v>
      </c>
      <c r="AY145" s="1" t="str">
        <f t="shared" si="34"/>
        <v/>
      </c>
      <c r="AZ145" s="51">
        <f t="shared" si="35"/>
        <v>5.0000000000000711</v>
      </c>
    </row>
    <row r="146" spans="26:52" ht="19.95" customHeight="1" x14ac:dyDescent="0.25">
      <c r="Z146" s="5">
        <f t="shared" si="36"/>
        <v>143</v>
      </c>
      <c r="AA146" s="112">
        <v>45778</v>
      </c>
      <c r="AB146" s="113" t="s">
        <v>92</v>
      </c>
      <c r="AC146" s="113" t="s">
        <v>33</v>
      </c>
      <c r="AD146" s="54">
        <v>500</v>
      </c>
      <c r="AE146" s="55">
        <v>55</v>
      </c>
      <c r="AF146" s="56">
        <v>0.55300000000000005</v>
      </c>
      <c r="AG146" s="57">
        <v>45779</v>
      </c>
      <c r="AH146" s="55" t="s">
        <v>36</v>
      </c>
      <c r="AI146" s="62">
        <v>0.71</v>
      </c>
      <c r="AJ146" s="58"/>
      <c r="AK146" s="59">
        <f t="shared" si="28"/>
        <v>-1.2839059674502711</v>
      </c>
      <c r="AL146" s="60">
        <f t="shared" si="29"/>
        <v>0.71</v>
      </c>
      <c r="AM146" s="61">
        <f t="shared" si="31"/>
        <v>7</v>
      </c>
      <c r="AN146" s="54">
        <f t="shared" si="30"/>
        <v>497</v>
      </c>
      <c r="AO146" s="62">
        <v>0.8</v>
      </c>
      <c r="AP146" s="55"/>
      <c r="AQ146" s="63">
        <f t="shared" si="37"/>
        <v>0.1267605633802818</v>
      </c>
      <c r="AR146" s="64">
        <f t="shared" si="38"/>
        <v>63.00000000000005</v>
      </c>
      <c r="AS146" s="115"/>
      <c r="AT146" s="66">
        <f t="shared" si="39"/>
        <v>8854.5</v>
      </c>
      <c r="AU146" s="67">
        <f t="shared" si="32"/>
        <v>497</v>
      </c>
      <c r="AX146" s="50">
        <f t="shared" si="33"/>
        <v>1</v>
      </c>
      <c r="AY146" s="1">
        <f t="shared" si="34"/>
        <v>63.00000000000005</v>
      </c>
      <c r="AZ146" s="51" t="str">
        <f t="shared" si="35"/>
        <v/>
      </c>
    </row>
    <row r="147" spans="26:52" ht="19.95" customHeight="1" x14ac:dyDescent="0.25">
      <c r="Z147" s="5">
        <f t="shared" si="36"/>
        <v>144</v>
      </c>
      <c r="AA147" s="112">
        <v>45778</v>
      </c>
      <c r="AB147" s="113" t="s">
        <v>38</v>
      </c>
      <c r="AC147" s="113" t="s">
        <v>33</v>
      </c>
      <c r="AD147" s="54">
        <v>500</v>
      </c>
      <c r="AE147" s="55">
        <v>33</v>
      </c>
      <c r="AF147" s="56">
        <v>0.56000000000000005</v>
      </c>
      <c r="AG147" s="57">
        <v>45779</v>
      </c>
      <c r="AH147" s="55" t="s">
        <v>36</v>
      </c>
      <c r="AI147" s="62">
        <v>3.7</v>
      </c>
      <c r="AJ147" s="58">
        <v>1.5</v>
      </c>
      <c r="AK147" s="59">
        <f t="shared" si="28"/>
        <v>-3.9285714285714284</v>
      </c>
      <c r="AL147" s="60">
        <f t="shared" si="29"/>
        <v>2.2000000000000002</v>
      </c>
      <c r="AM147" s="61">
        <f t="shared" si="31"/>
        <v>2</v>
      </c>
      <c r="AN147" s="54">
        <f t="shared" si="30"/>
        <v>740</v>
      </c>
      <c r="AO147" s="62">
        <v>3.2</v>
      </c>
      <c r="AP147" s="55"/>
      <c r="AQ147" s="63">
        <f t="shared" si="37"/>
        <v>-0.22727272727272727</v>
      </c>
      <c r="AR147" s="64">
        <f t="shared" si="38"/>
        <v>-100</v>
      </c>
      <c r="AS147" s="115"/>
      <c r="AT147" s="66">
        <f t="shared" si="39"/>
        <v>8754.5</v>
      </c>
      <c r="AU147" s="67">
        <f t="shared" si="32"/>
        <v>440.00000000000006</v>
      </c>
      <c r="AX147" s="50">
        <f t="shared" si="33"/>
        <v>0</v>
      </c>
      <c r="AY147" s="1">
        <f t="shared" si="34"/>
        <v>-100</v>
      </c>
      <c r="AZ147" s="51" t="str">
        <f t="shared" si="35"/>
        <v/>
      </c>
    </row>
    <row r="148" spans="26:52" ht="19.95" customHeight="1" x14ac:dyDescent="0.25">
      <c r="Z148" s="5">
        <f t="shared" si="36"/>
        <v>145</v>
      </c>
      <c r="AA148" s="112">
        <v>45778</v>
      </c>
      <c r="AB148" s="113" t="s">
        <v>72</v>
      </c>
      <c r="AC148" s="113" t="s">
        <v>33</v>
      </c>
      <c r="AD148" s="54">
        <v>500</v>
      </c>
      <c r="AE148" s="55">
        <v>40</v>
      </c>
      <c r="AF148" s="56">
        <v>0.58899999999999997</v>
      </c>
      <c r="AG148" s="57">
        <v>45779</v>
      </c>
      <c r="AH148" s="53" t="s">
        <v>39</v>
      </c>
      <c r="AI148" s="62">
        <v>0.72</v>
      </c>
      <c r="AJ148" s="58"/>
      <c r="AK148" s="59">
        <f t="shared" si="28"/>
        <v>-1.2224108658743633</v>
      </c>
      <c r="AL148" s="60">
        <f t="shared" si="29"/>
        <v>0.72</v>
      </c>
      <c r="AM148" s="61">
        <f t="shared" si="31"/>
        <v>6</v>
      </c>
      <c r="AN148" s="54">
        <f t="shared" si="30"/>
        <v>432</v>
      </c>
      <c r="AO148" s="62">
        <v>0.83</v>
      </c>
      <c r="AP148" s="55">
        <v>0.9</v>
      </c>
      <c r="AQ148" s="63">
        <f t="shared" si="37"/>
        <v>0.20138888888888892</v>
      </c>
      <c r="AR148" s="64">
        <f t="shared" si="38"/>
        <v>87.000000000000014</v>
      </c>
      <c r="AS148" s="115"/>
      <c r="AT148" s="66">
        <f t="shared" si="39"/>
        <v>8841.5</v>
      </c>
      <c r="AU148" s="67">
        <f t="shared" si="32"/>
        <v>432</v>
      </c>
      <c r="AX148" s="50">
        <f t="shared" si="33"/>
        <v>1</v>
      </c>
      <c r="AY148" s="1">
        <f t="shared" si="34"/>
        <v>87.000000000000014</v>
      </c>
      <c r="AZ148" s="51" t="str">
        <f t="shared" si="35"/>
        <v/>
      </c>
    </row>
    <row r="149" spans="26:52" ht="19.95" customHeight="1" x14ac:dyDescent="0.25">
      <c r="Z149" s="5">
        <f t="shared" si="36"/>
        <v>146</v>
      </c>
      <c r="AA149" s="112">
        <v>45778</v>
      </c>
      <c r="AB149" s="113" t="s">
        <v>61</v>
      </c>
      <c r="AC149" s="113" t="s">
        <v>34</v>
      </c>
      <c r="AD149" s="54">
        <v>500</v>
      </c>
      <c r="AE149" s="55">
        <v>47</v>
      </c>
      <c r="AF149" s="56">
        <v>0.48799999999999999</v>
      </c>
      <c r="AG149" s="57">
        <v>45779</v>
      </c>
      <c r="AH149" s="55" t="s">
        <v>36</v>
      </c>
      <c r="AI149" s="62">
        <v>1.37</v>
      </c>
      <c r="AJ149" s="58"/>
      <c r="AK149" s="59">
        <f t="shared" si="28"/>
        <v>-2.807377049180328</v>
      </c>
      <c r="AL149" s="60">
        <f t="shared" si="29"/>
        <v>1.37</v>
      </c>
      <c r="AM149" s="61">
        <f t="shared" si="31"/>
        <v>3</v>
      </c>
      <c r="AN149" s="54">
        <f t="shared" si="30"/>
        <v>411.00000000000006</v>
      </c>
      <c r="AO149" s="62">
        <v>1.21</v>
      </c>
      <c r="AP149" s="55"/>
      <c r="AQ149" s="63">
        <f t="shared" si="37"/>
        <v>-0.1167883211678833</v>
      </c>
      <c r="AR149" s="64">
        <f t="shared" si="38"/>
        <v>-48.000000000000043</v>
      </c>
      <c r="AS149" s="115"/>
      <c r="AT149" s="66">
        <f t="shared" si="39"/>
        <v>8793.5</v>
      </c>
      <c r="AU149" s="67">
        <f t="shared" si="32"/>
        <v>411.00000000000006</v>
      </c>
      <c r="AX149" s="50">
        <f t="shared" si="33"/>
        <v>0</v>
      </c>
      <c r="AY149" s="1" t="str">
        <f t="shared" si="34"/>
        <v/>
      </c>
      <c r="AZ149" s="51">
        <f t="shared" si="35"/>
        <v>-48.000000000000043</v>
      </c>
    </row>
    <row r="150" spans="26:52" ht="19.95" customHeight="1" x14ac:dyDescent="0.25">
      <c r="Z150" s="5">
        <f t="shared" si="36"/>
        <v>147</v>
      </c>
      <c r="AA150" s="112">
        <v>45778</v>
      </c>
      <c r="AB150" s="113" t="s">
        <v>129</v>
      </c>
      <c r="AC150" s="113" t="s">
        <v>34</v>
      </c>
      <c r="AD150" s="54">
        <v>500</v>
      </c>
      <c r="AE150" s="55">
        <v>197</v>
      </c>
      <c r="AF150" s="56">
        <v>0.501</v>
      </c>
      <c r="AG150" s="57">
        <v>45779</v>
      </c>
      <c r="AH150" s="53" t="s">
        <v>39</v>
      </c>
      <c r="AI150" s="62">
        <v>1.81</v>
      </c>
      <c r="AJ150" s="58"/>
      <c r="AK150" s="59">
        <f t="shared" si="28"/>
        <v>-3.6127744510978044</v>
      </c>
      <c r="AL150" s="60">
        <f t="shared" si="29"/>
        <v>1.81</v>
      </c>
      <c r="AM150" s="61">
        <f t="shared" si="31"/>
        <v>2</v>
      </c>
      <c r="AN150" s="54">
        <f t="shared" si="30"/>
        <v>362</v>
      </c>
      <c r="AO150" s="62">
        <v>2.02</v>
      </c>
      <c r="AP150" s="55"/>
      <c r="AQ150" s="63">
        <f t="shared" si="37"/>
        <v>0.11602209944751379</v>
      </c>
      <c r="AR150" s="64">
        <f t="shared" si="38"/>
        <v>41.999999999999993</v>
      </c>
      <c r="AS150" s="115"/>
      <c r="AT150" s="66">
        <f t="shared" si="39"/>
        <v>8835.5</v>
      </c>
      <c r="AU150" s="67">
        <f t="shared" si="32"/>
        <v>362</v>
      </c>
      <c r="AX150" s="50">
        <f t="shared" si="33"/>
        <v>1</v>
      </c>
      <c r="AY150" s="1" t="str">
        <f t="shared" si="34"/>
        <v/>
      </c>
      <c r="AZ150" s="51">
        <f t="shared" si="35"/>
        <v>41.999999999999993</v>
      </c>
    </row>
    <row r="151" spans="26:52" ht="19.95" customHeight="1" x14ac:dyDescent="0.25">
      <c r="Z151" s="5">
        <f t="shared" si="36"/>
        <v>148</v>
      </c>
      <c r="AA151" s="112">
        <v>45784</v>
      </c>
      <c r="AB151" s="113" t="s">
        <v>141</v>
      </c>
      <c r="AC151" s="113" t="s">
        <v>33</v>
      </c>
      <c r="AD151" s="54">
        <v>500</v>
      </c>
      <c r="AE151" s="55">
        <v>80</v>
      </c>
      <c r="AF151" s="56">
        <v>0.42599999999999999</v>
      </c>
      <c r="AG151" s="57">
        <v>45786</v>
      </c>
      <c r="AH151" s="53" t="s">
        <v>39</v>
      </c>
      <c r="AI151" s="62">
        <v>1.45</v>
      </c>
      <c r="AJ151" s="58"/>
      <c r="AK151" s="59">
        <f t="shared" si="28"/>
        <v>-3.403755868544601</v>
      </c>
      <c r="AL151" s="60">
        <f t="shared" si="29"/>
        <v>1.45</v>
      </c>
      <c r="AM151" s="61">
        <f t="shared" si="31"/>
        <v>3</v>
      </c>
      <c r="AN151" s="54">
        <f t="shared" si="30"/>
        <v>434.99999999999994</v>
      </c>
      <c r="AO151" s="62">
        <v>0.75</v>
      </c>
      <c r="AP151" s="55"/>
      <c r="AQ151" s="63">
        <f t="shared" si="37"/>
        <v>-0.48275862068965514</v>
      </c>
      <c r="AR151" s="64">
        <f t="shared" si="38"/>
        <v>-210</v>
      </c>
      <c r="AS151" s="115"/>
      <c r="AT151" s="66">
        <f t="shared" si="39"/>
        <v>8625.5</v>
      </c>
      <c r="AU151" s="67">
        <f t="shared" si="32"/>
        <v>434.99999999999994</v>
      </c>
      <c r="AX151" s="50">
        <f t="shared" si="33"/>
        <v>0</v>
      </c>
      <c r="AY151" s="1">
        <f t="shared" si="34"/>
        <v>-210</v>
      </c>
      <c r="AZ151" s="51" t="str">
        <f t="shared" si="35"/>
        <v/>
      </c>
    </row>
    <row r="152" spans="26:52" ht="19.95" customHeight="1" x14ac:dyDescent="0.25">
      <c r="Z152" s="5">
        <f t="shared" si="36"/>
        <v>149</v>
      </c>
      <c r="AA152" s="112">
        <v>45784</v>
      </c>
      <c r="AB152" s="113" t="s">
        <v>142</v>
      </c>
      <c r="AC152" s="113" t="s">
        <v>33</v>
      </c>
      <c r="AD152" s="54">
        <v>500</v>
      </c>
      <c r="AE152" s="55">
        <v>68</v>
      </c>
      <c r="AF152" s="56">
        <v>0.48099999999999998</v>
      </c>
      <c r="AG152" s="57">
        <v>45786</v>
      </c>
      <c r="AH152" s="53" t="s">
        <v>39</v>
      </c>
      <c r="AI152" s="62">
        <v>1.4</v>
      </c>
      <c r="AJ152" s="58"/>
      <c r="AK152" s="59">
        <f t="shared" si="28"/>
        <v>-2.9106029106029103</v>
      </c>
      <c r="AL152" s="60">
        <f t="shared" si="29"/>
        <v>1.4</v>
      </c>
      <c r="AM152" s="61">
        <f t="shared" si="31"/>
        <v>3</v>
      </c>
      <c r="AN152" s="54">
        <f t="shared" si="30"/>
        <v>419.99999999999994</v>
      </c>
      <c r="AO152" s="62">
        <v>1.02</v>
      </c>
      <c r="AP152" s="55">
        <v>1.1200000000000001</v>
      </c>
      <c r="AQ152" s="63">
        <f t="shared" si="37"/>
        <v>-0.23571428571428563</v>
      </c>
      <c r="AR152" s="64">
        <f t="shared" si="38"/>
        <v>-98.999999999999957</v>
      </c>
      <c r="AS152" s="115"/>
      <c r="AT152" s="66">
        <f t="shared" si="39"/>
        <v>8526.5</v>
      </c>
      <c r="AU152" s="67">
        <f t="shared" si="32"/>
        <v>419.99999999999994</v>
      </c>
      <c r="AX152" s="50">
        <f t="shared" si="33"/>
        <v>0</v>
      </c>
      <c r="AY152" s="1">
        <f t="shared" si="34"/>
        <v>-98.999999999999957</v>
      </c>
      <c r="AZ152" s="51" t="str">
        <f t="shared" si="35"/>
        <v/>
      </c>
    </row>
    <row r="153" spans="26:52" ht="19.95" customHeight="1" x14ac:dyDescent="0.25">
      <c r="Z153" s="5">
        <f t="shared" si="36"/>
        <v>150</v>
      </c>
      <c r="AA153" s="112">
        <v>45784</v>
      </c>
      <c r="AB153" s="113" t="s">
        <v>119</v>
      </c>
      <c r="AC153" s="113" t="s">
        <v>33</v>
      </c>
      <c r="AD153" s="54">
        <v>500</v>
      </c>
      <c r="AE153" s="55">
        <v>187.5</v>
      </c>
      <c r="AF153" s="56">
        <v>0.52800000000000002</v>
      </c>
      <c r="AG153" s="57">
        <v>45786</v>
      </c>
      <c r="AH153" s="53" t="s">
        <v>39</v>
      </c>
      <c r="AI153" s="62">
        <v>2.69</v>
      </c>
      <c r="AJ153" s="58">
        <v>0.5</v>
      </c>
      <c r="AK153" s="59">
        <f t="shared" si="28"/>
        <v>-4.1477272727272725</v>
      </c>
      <c r="AL153" s="60">
        <f t="shared" si="29"/>
        <v>2.19</v>
      </c>
      <c r="AM153" s="61">
        <f t="shared" si="31"/>
        <v>2</v>
      </c>
      <c r="AN153" s="54">
        <f t="shared" si="30"/>
        <v>538</v>
      </c>
      <c r="AO153" s="62">
        <v>3.15</v>
      </c>
      <c r="AP153" s="55">
        <v>3.65</v>
      </c>
      <c r="AQ153" s="63">
        <f t="shared" si="37"/>
        <v>0.32420091324200911</v>
      </c>
      <c r="AR153" s="64">
        <f t="shared" si="38"/>
        <v>142</v>
      </c>
      <c r="AS153" s="115"/>
      <c r="AT153" s="66">
        <f t="shared" si="39"/>
        <v>8668.5</v>
      </c>
      <c r="AU153" s="67">
        <f t="shared" si="32"/>
        <v>438</v>
      </c>
      <c r="AX153" s="50">
        <f t="shared" si="33"/>
        <v>1</v>
      </c>
      <c r="AY153" s="1">
        <f t="shared" si="34"/>
        <v>142</v>
      </c>
      <c r="AZ153" s="51" t="str">
        <f t="shared" si="35"/>
        <v/>
      </c>
    </row>
    <row r="154" spans="26:52" ht="19.95" customHeight="1" x14ac:dyDescent="0.25">
      <c r="Z154" s="5">
        <f t="shared" si="36"/>
        <v>151</v>
      </c>
      <c r="AA154" s="112">
        <v>45784</v>
      </c>
      <c r="AB154" s="113" t="s">
        <v>56</v>
      </c>
      <c r="AC154" s="113" t="s">
        <v>33</v>
      </c>
      <c r="AD154" s="54">
        <v>500</v>
      </c>
      <c r="AE154" s="55">
        <v>112</v>
      </c>
      <c r="AF154" s="56">
        <v>0.46700000000000003</v>
      </c>
      <c r="AG154" s="57">
        <v>45786</v>
      </c>
      <c r="AH154" s="53" t="s">
        <v>39</v>
      </c>
      <c r="AI154" s="62">
        <v>2.63</v>
      </c>
      <c r="AJ154" s="58">
        <v>0.5</v>
      </c>
      <c r="AK154" s="59">
        <f t="shared" si="28"/>
        <v>-4.5610278372591004</v>
      </c>
      <c r="AL154" s="60">
        <f t="shared" si="29"/>
        <v>2.13</v>
      </c>
      <c r="AM154" s="61">
        <f t="shared" si="31"/>
        <v>2</v>
      </c>
      <c r="AN154" s="54">
        <f t="shared" si="30"/>
        <v>526</v>
      </c>
      <c r="AO154" s="62">
        <v>2.72</v>
      </c>
      <c r="AP154" s="55"/>
      <c r="AQ154" s="63">
        <f t="shared" si="37"/>
        <v>4.2253521126760708E-2</v>
      </c>
      <c r="AR154" s="64">
        <f t="shared" si="38"/>
        <v>18.00000000000006</v>
      </c>
      <c r="AS154" s="115"/>
      <c r="AT154" s="66">
        <f t="shared" si="39"/>
        <v>8686.5</v>
      </c>
      <c r="AU154" s="67">
        <f t="shared" si="32"/>
        <v>426</v>
      </c>
      <c r="AX154" s="50">
        <f t="shared" si="33"/>
        <v>1</v>
      </c>
      <c r="AY154" s="1">
        <f t="shared" si="34"/>
        <v>18.00000000000006</v>
      </c>
      <c r="AZ154" s="51" t="str">
        <f t="shared" si="35"/>
        <v/>
      </c>
    </row>
    <row r="155" spans="26:52" ht="19.95" customHeight="1" x14ac:dyDescent="0.25">
      <c r="Z155" s="5">
        <f t="shared" si="36"/>
        <v>152</v>
      </c>
      <c r="AA155" s="112">
        <v>45784</v>
      </c>
      <c r="AB155" s="113" t="s">
        <v>97</v>
      </c>
      <c r="AC155" s="113" t="s">
        <v>114</v>
      </c>
      <c r="AD155" s="54">
        <v>500</v>
      </c>
      <c r="AE155" s="55">
        <v>202.5</v>
      </c>
      <c r="AF155" s="56">
        <v>0.44</v>
      </c>
      <c r="AG155" s="57">
        <v>45786</v>
      </c>
      <c r="AH155" s="53" t="s">
        <v>39</v>
      </c>
      <c r="AI155" s="62">
        <v>2.75</v>
      </c>
      <c r="AJ155" s="58">
        <v>0.5</v>
      </c>
      <c r="AK155" s="59">
        <f t="shared" si="28"/>
        <v>-5.1136363636363633</v>
      </c>
      <c r="AL155" s="60">
        <f t="shared" si="29"/>
        <v>2.25</v>
      </c>
      <c r="AM155" s="61">
        <f t="shared" si="31"/>
        <v>2</v>
      </c>
      <c r="AN155" s="54">
        <f t="shared" si="30"/>
        <v>550</v>
      </c>
      <c r="AO155" s="62">
        <v>2.89</v>
      </c>
      <c r="AP155" s="55">
        <v>2.75</v>
      </c>
      <c r="AQ155" s="63">
        <f t="shared" si="37"/>
        <v>3.1111111111111239E-2</v>
      </c>
      <c r="AR155" s="64">
        <f t="shared" si="38"/>
        <v>14.000000000000057</v>
      </c>
      <c r="AS155" s="115"/>
      <c r="AT155" s="66">
        <f t="shared" si="39"/>
        <v>8700.5</v>
      </c>
      <c r="AU155" s="67">
        <f t="shared" si="32"/>
        <v>450</v>
      </c>
      <c r="AX155" s="50">
        <f t="shared" si="33"/>
        <v>1</v>
      </c>
      <c r="AY155" s="1" t="str">
        <f t="shared" si="34"/>
        <v/>
      </c>
      <c r="AZ155" s="51">
        <f t="shared" si="35"/>
        <v>14.000000000000057</v>
      </c>
    </row>
    <row r="156" spans="26:52" ht="19.95" customHeight="1" x14ac:dyDescent="0.25">
      <c r="Z156" s="5">
        <f t="shared" si="36"/>
        <v>153</v>
      </c>
      <c r="AA156" s="112">
        <v>45785</v>
      </c>
      <c r="AB156" s="113" t="s">
        <v>110</v>
      </c>
      <c r="AC156" s="113" t="s">
        <v>33</v>
      </c>
      <c r="AD156" s="54">
        <v>500</v>
      </c>
      <c r="AE156" s="55">
        <v>565</v>
      </c>
      <c r="AF156" s="56">
        <v>0.51400000000000001</v>
      </c>
      <c r="AG156" s="57">
        <v>45786</v>
      </c>
      <c r="AH156" s="53" t="s">
        <v>36</v>
      </c>
      <c r="AI156" s="62">
        <v>3.6</v>
      </c>
      <c r="AJ156" s="58">
        <v>1.5</v>
      </c>
      <c r="AK156" s="59">
        <f t="shared" si="28"/>
        <v>-4.0856031128404666</v>
      </c>
      <c r="AL156" s="60">
        <f t="shared" si="29"/>
        <v>2.1</v>
      </c>
      <c r="AM156" s="61">
        <f t="shared" si="31"/>
        <v>2</v>
      </c>
      <c r="AN156" s="54">
        <f t="shared" si="30"/>
        <v>720</v>
      </c>
      <c r="AO156" s="62">
        <v>4.07</v>
      </c>
      <c r="AP156" s="55"/>
      <c r="AQ156" s="63">
        <f t="shared" si="37"/>
        <v>0.2238095238095239</v>
      </c>
      <c r="AR156" s="64">
        <f t="shared" si="38"/>
        <v>94.000000000000043</v>
      </c>
      <c r="AS156" s="115"/>
      <c r="AT156" s="66">
        <f t="shared" si="39"/>
        <v>8794.5</v>
      </c>
      <c r="AU156" s="67">
        <f t="shared" si="32"/>
        <v>420</v>
      </c>
      <c r="AX156" s="50">
        <f t="shared" si="33"/>
        <v>1</v>
      </c>
      <c r="AY156" s="1">
        <f t="shared" si="34"/>
        <v>94.000000000000043</v>
      </c>
      <c r="AZ156" s="51" t="str">
        <f t="shared" si="35"/>
        <v/>
      </c>
    </row>
    <row r="157" spans="26:52" ht="19.95" customHeight="1" x14ac:dyDescent="0.25">
      <c r="Z157" s="5">
        <f t="shared" si="36"/>
        <v>154</v>
      </c>
      <c r="AA157" s="112">
        <v>45785</v>
      </c>
      <c r="AB157" s="113" t="s">
        <v>56</v>
      </c>
      <c r="AC157" s="113" t="s">
        <v>33</v>
      </c>
      <c r="AD157" s="54">
        <v>500</v>
      </c>
      <c r="AE157" s="55">
        <v>114</v>
      </c>
      <c r="AF157" s="56">
        <v>0.58199999999999996</v>
      </c>
      <c r="AG157" s="57">
        <v>45786</v>
      </c>
      <c r="AH157" s="53" t="s">
        <v>39</v>
      </c>
      <c r="AI157" s="62">
        <v>3.15</v>
      </c>
      <c r="AJ157" s="58">
        <v>1</v>
      </c>
      <c r="AK157" s="59">
        <f t="shared" si="28"/>
        <v>-3.6941580756013748</v>
      </c>
      <c r="AL157" s="60">
        <f t="shared" si="29"/>
        <v>2.15</v>
      </c>
      <c r="AM157" s="61">
        <f t="shared" si="31"/>
        <v>2</v>
      </c>
      <c r="AN157" s="54">
        <f t="shared" si="30"/>
        <v>630</v>
      </c>
      <c r="AO157" s="62">
        <v>3.65</v>
      </c>
      <c r="AP157" s="55">
        <v>3.9</v>
      </c>
      <c r="AQ157" s="63">
        <f t="shared" si="37"/>
        <v>0.29069767441860467</v>
      </c>
      <c r="AR157" s="64">
        <f t="shared" si="38"/>
        <v>125</v>
      </c>
      <c r="AS157" s="115"/>
      <c r="AT157" s="66">
        <f t="shared" si="39"/>
        <v>8919.5</v>
      </c>
      <c r="AU157" s="67">
        <f t="shared" si="32"/>
        <v>430</v>
      </c>
      <c r="AX157" s="50">
        <f t="shared" si="33"/>
        <v>1</v>
      </c>
      <c r="AY157" s="1">
        <f t="shared" si="34"/>
        <v>125</v>
      </c>
      <c r="AZ157" s="51" t="str">
        <f t="shared" si="35"/>
        <v/>
      </c>
    </row>
    <row r="158" spans="26:52" ht="19.95" customHeight="1" x14ac:dyDescent="0.25">
      <c r="Z158" s="5">
        <f t="shared" si="36"/>
        <v>155</v>
      </c>
      <c r="AA158" s="112">
        <v>45791</v>
      </c>
      <c r="AB158" s="113" t="s">
        <v>116</v>
      </c>
      <c r="AC158" s="113" t="s">
        <v>33</v>
      </c>
      <c r="AD158" s="54">
        <v>500</v>
      </c>
      <c r="AE158" s="55">
        <v>427.5</v>
      </c>
      <c r="AF158" s="56">
        <v>0.46500000000000002</v>
      </c>
      <c r="AG158" s="57">
        <v>45793</v>
      </c>
      <c r="AH158" s="53" t="s">
        <v>39</v>
      </c>
      <c r="AI158" s="62">
        <v>9.5500000000000007</v>
      </c>
      <c r="AJ158" s="58">
        <v>5</v>
      </c>
      <c r="AK158" s="59">
        <f t="shared" si="28"/>
        <v>-9.78494623655914</v>
      </c>
      <c r="AL158" s="60">
        <f t="shared" si="29"/>
        <v>4.5500000000000007</v>
      </c>
      <c r="AM158" s="61">
        <f t="shared" si="31"/>
        <v>1</v>
      </c>
      <c r="AN158" s="54">
        <f t="shared" si="30"/>
        <v>955.00000000000011</v>
      </c>
      <c r="AO158" s="62">
        <v>7.75</v>
      </c>
      <c r="AP158" s="55"/>
      <c r="AQ158" s="63">
        <f t="shared" si="37"/>
        <v>-0.3956043956043957</v>
      </c>
      <c r="AR158" s="64">
        <f t="shared" si="38"/>
        <v>-180.00000000000006</v>
      </c>
      <c r="AS158" s="115"/>
      <c r="AT158" s="66">
        <f t="shared" si="39"/>
        <v>8739.5</v>
      </c>
      <c r="AU158" s="67">
        <f t="shared" si="32"/>
        <v>455.00000000000006</v>
      </c>
      <c r="AX158" s="50">
        <f t="shared" si="33"/>
        <v>0</v>
      </c>
      <c r="AY158" s="1">
        <f t="shared" si="34"/>
        <v>-180.00000000000006</v>
      </c>
      <c r="AZ158" s="51" t="str">
        <f t="shared" si="35"/>
        <v/>
      </c>
    </row>
    <row r="159" spans="26:52" ht="19.95" customHeight="1" x14ac:dyDescent="0.25">
      <c r="Z159" s="5">
        <f t="shared" si="36"/>
        <v>156</v>
      </c>
      <c r="AA159" s="112">
        <v>45791</v>
      </c>
      <c r="AB159" s="113" t="s">
        <v>96</v>
      </c>
      <c r="AC159" s="113" t="s">
        <v>34</v>
      </c>
      <c r="AD159" s="54">
        <v>500</v>
      </c>
      <c r="AE159" s="55">
        <v>452.5</v>
      </c>
      <c r="AF159" s="56">
        <v>0.46100000000000002</v>
      </c>
      <c r="AG159" s="57">
        <v>45793</v>
      </c>
      <c r="AH159" s="53" t="s">
        <v>39</v>
      </c>
      <c r="AI159" s="62">
        <v>3</v>
      </c>
      <c r="AJ159" s="58">
        <v>1</v>
      </c>
      <c r="AK159" s="59">
        <f t="shared" si="28"/>
        <v>-4.3383947939262475</v>
      </c>
      <c r="AL159" s="60">
        <f t="shared" si="29"/>
        <v>2</v>
      </c>
      <c r="AM159" s="61">
        <f t="shared" si="31"/>
        <v>2</v>
      </c>
      <c r="AN159" s="54">
        <f t="shared" si="30"/>
        <v>600</v>
      </c>
      <c r="AO159" s="62">
        <v>3.5</v>
      </c>
      <c r="AP159" s="55">
        <v>3.75</v>
      </c>
      <c r="AQ159" s="63">
        <f t="shared" si="37"/>
        <v>0.3125</v>
      </c>
      <c r="AR159" s="64">
        <f t="shared" si="38"/>
        <v>125</v>
      </c>
      <c r="AS159" s="115"/>
      <c r="AT159" s="66">
        <f t="shared" si="39"/>
        <v>8864.5</v>
      </c>
      <c r="AU159" s="67">
        <f t="shared" si="32"/>
        <v>400</v>
      </c>
      <c r="AX159" s="50">
        <f t="shared" si="33"/>
        <v>1</v>
      </c>
      <c r="AY159" s="1" t="str">
        <f t="shared" si="34"/>
        <v/>
      </c>
      <c r="AZ159" s="51">
        <f t="shared" si="35"/>
        <v>125</v>
      </c>
    </row>
    <row r="160" spans="26:52" ht="19.95" customHeight="1" x14ac:dyDescent="0.25">
      <c r="Z160" s="5">
        <f t="shared" si="36"/>
        <v>157</v>
      </c>
      <c r="AA160" s="112">
        <v>45791</v>
      </c>
      <c r="AB160" s="113" t="s">
        <v>92</v>
      </c>
      <c r="AC160" s="113" t="s">
        <v>34</v>
      </c>
      <c r="AD160" s="54">
        <v>500</v>
      </c>
      <c r="AE160" s="55">
        <v>58.5</v>
      </c>
      <c r="AF160" s="56">
        <v>0.436</v>
      </c>
      <c r="AG160" s="57">
        <v>45793</v>
      </c>
      <c r="AH160" s="53" t="s">
        <v>36</v>
      </c>
      <c r="AI160" s="62">
        <v>0.6</v>
      </c>
      <c r="AJ160" s="58"/>
      <c r="AK160" s="59">
        <f t="shared" si="28"/>
        <v>-1.3761467889908257</v>
      </c>
      <c r="AL160" s="60">
        <f t="shared" si="29"/>
        <v>0.6</v>
      </c>
      <c r="AM160" s="61">
        <f t="shared" si="31"/>
        <v>8</v>
      </c>
      <c r="AN160" s="54">
        <f t="shared" si="30"/>
        <v>480</v>
      </c>
      <c r="AO160" s="62">
        <v>0.75</v>
      </c>
      <c r="AP160" s="55"/>
      <c r="AQ160" s="63">
        <f t="shared" si="37"/>
        <v>0.25000000000000006</v>
      </c>
      <c r="AR160" s="64">
        <f t="shared" si="38"/>
        <v>120.00000000000001</v>
      </c>
      <c r="AS160" s="115"/>
      <c r="AT160" s="66">
        <f t="shared" si="39"/>
        <v>8984.5</v>
      </c>
      <c r="AU160" s="67">
        <f t="shared" si="32"/>
        <v>480</v>
      </c>
      <c r="AX160" s="50">
        <f t="shared" si="33"/>
        <v>1</v>
      </c>
      <c r="AY160" s="1" t="str">
        <f t="shared" si="34"/>
        <v/>
      </c>
      <c r="AZ160" s="51">
        <f t="shared" si="35"/>
        <v>120.00000000000001</v>
      </c>
    </row>
    <row r="161" spans="26:52" ht="19.95" customHeight="1" x14ac:dyDescent="0.25">
      <c r="Z161" s="5">
        <f t="shared" si="36"/>
        <v>158</v>
      </c>
      <c r="AA161" s="112">
        <v>45791</v>
      </c>
      <c r="AB161" s="113" t="s">
        <v>59</v>
      </c>
      <c r="AC161" s="113" t="s">
        <v>34</v>
      </c>
      <c r="AD161" s="54">
        <v>500</v>
      </c>
      <c r="AE161" s="55">
        <v>21.5</v>
      </c>
      <c r="AF161" s="56">
        <v>0.42799999999999999</v>
      </c>
      <c r="AG161" s="57">
        <v>45793</v>
      </c>
      <c r="AH161" s="53" t="s">
        <v>36</v>
      </c>
      <c r="AI161" s="62">
        <v>0.28999999999999998</v>
      </c>
      <c r="AJ161" s="58"/>
      <c r="AK161" s="59">
        <f t="shared" si="28"/>
        <v>-0.67757009345794394</v>
      </c>
      <c r="AL161" s="60">
        <f t="shared" si="29"/>
        <v>0.28999999999999998</v>
      </c>
      <c r="AM161" s="61">
        <f t="shared" si="31"/>
        <v>17</v>
      </c>
      <c r="AN161" s="54">
        <f t="shared" si="30"/>
        <v>493</v>
      </c>
      <c r="AO161" s="62">
        <v>0.32</v>
      </c>
      <c r="AP161" s="55"/>
      <c r="AQ161" s="63">
        <f t="shared" si="37"/>
        <v>0.10344827586206906</v>
      </c>
      <c r="AR161" s="64">
        <f t="shared" si="38"/>
        <v>51.000000000000043</v>
      </c>
      <c r="AS161" s="115"/>
      <c r="AT161" s="66">
        <f t="shared" si="39"/>
        <v>9035.5</v>
      </c>
      <c r="AU161" s="67">
        <f t="shared" si="32"/>
        <v>493</v>
      </c>
      <c r="AX161" s="50">
        <f t="shared" si="33"/>
        <v>1</v>
      </c>
      <c r="AY161" s="1" t="str">
        <f t="shared" si="34"/>
        <v/>
      </c>
      <c r="AZ161" s="51">
        <f t="shared" si="35"/>
        <v>51.000000000000043</v>
      </c>
    </row>
    <row r="162" spans="26:52" ht="19.95" customHeight="1" x14ac:dyDescent="0.25">
      <c r="Z162" s="5">
        <f t="shared" si="36"/>
        <v>159</v>
      </c>
      <c r="AA162" s="112">
        <v>45792</v>
      </c>
      <c r="AB162" s="113" t="s">
        <v>143</v>
      </c>
      <c r="AC162" s="113" t="s">
        <v>33</v>
      </c>
      <c r="AD162" s="54">
        <v>500</v>
      </c>
      <c r="AE162" s="55">
        <v>38.5</v>
      </c>
      <c r="AF162" s="56">
        <v>0.60899999999999999</v>
      </c>
      <c r="AG162" s="57">
        <v>45793</v>
      </c>
      <c r="AH162" s="53" t="s">
        <v>36</v>
      </c>
      <c r="AI162" s="62">
        <v>0.74</v>
      </c>
      <c r="AJ162" s="58"/>
      <c r="AK162" s="59">
        <f t="shared" si="28"/>
        <v>-1.2151067323481117</v>
      </c>
      <c r="AL162" s="60">
        <f t="shared" si="29"/>
        <v>0.74</v>
      </c>
      <c r="AM162" s="61">
        <f t="shared" si="31"/>
        <v>6</v>
      </c>
      <c r="AN162" s="54">
        <f t="shared" si="30"/>
        <v>443.99999999999994</v>
      </c>
      <c r="AO162" s="62">
        <v>0.88</v>
      </c>
      <c r="AP162" s="55">
        <v>0.75</v>
      </c>
      <c r="AQ162" s="63">
        <f t="shared" si="37"/>
        <v>0.10135135135135129</v>
      </c>
      <c r="AR162" s="64">
        <f t="shared" si="38"/>
        <v>44.999999999999972</v>
      </c>
      <c r="AS162" s="115"/>
      <c r="AT162" s="66">
        <f t="shared" si="39"/>
        <v>9080.5</v>
      </c>
      <c r="AU162" s="67">
        <f t="shared" si="32"/>
        <v>443.99999999999994</v>
      </c>
      <c r="AX162" s="50">
        <f t="shared" si="33"/>
        <v>1</v>
      </c>
      <c r="AY162" s="1">
        <f t="shared" si="34"/>
        <v>44.999999999999972</v>
      </c>
      <c r="AZ162" s="51" t="str">
        <f t="shared" si="35"/>
        <v/>
      </c>
    </row>
    <row r="163" spans="26:52" ht="19.95" customHeight="1" x14ac:dyDescent="0.25">
      <c r="Z163" s="5">
        <f t="shared" si="36"/>
        <v>160</v>
      </c>
      <c r="AA163" s="112">
        <v>45792</v>
      </c>
      <c r="AB163" s="113" t="s">
        <v>53</v>
      </c>
      <c r="AC163" s="113" t="s">
        <v>33</v>
      </c>
      <c r="AD163" s="54">
        <v>500</v>
      </c>
      <c r="AE163" s="55">
        <v>70</v>
      </c>
      <c r="AF163" s="56">
        <v>0.54700000000000004</v>
      </c>
      <c r="AG163" s="57">
        <v>45793</v>
      </c>
      <c r="AH163" s="53" t="s">
        <v>39</v>
      </c>
      <c r="AI163" s="62">
        <v>0.46</v>
      </c>
      <c r="AJ163" s="58"/>
      <c r="AK163" s="59">
        <f t="shared" si="28"/>
        <v>-0.84095063985374774</v>
      </c>
      <c r="AL163" s="60">
        <f t="shared" si="29"/>
        <v>0.46</v>
      </c>
      <c r="AM163" s="61">
        <f t="shared" si="31"/>
        <v>10</v>
      </c>
      <c r="AN163" s="54">
        <f t="shared" si="30"/>
        <v>460.00000000000006</v>
      </c>
      <c r="AO163" s="62">
        <v>0.67</v>
      </c>
      <c r="AP163" s="55">
        <v>0.75</v>
      </c>
      <c r="AQ163" s="63">
        <f t="shared" si="37"/>
        <v>0.54347826086956508</v>
      </c>
      <c r="AR163" s="64">
        <f t="shared" si="38"/>
        <v>249.99999999999994</v>
      </c>
      <c r="AS163" s="115"/>
      <c r="AT163" s="66">
        <f t="shared" si="39"/>
        <v>9330.5</v>
      </c>
      <c r="AU163" s="67">
        <f t="shared" si="32"/>
        <v>460.00000000000006</v>
      </c>
      <c r="AX163" s="50">
        <f t="shared" si="33"/>
        <v>1</v>
      </c>
      <c r="AY163" s="1">
        <f t="shared" si="34"/>
        <v>249.99999999999994</v>
      </c>
      <c r="AZ163" s="51" t="str">
        <f t="shared" si="35"/>
        <v/>
      </c>
    </row>
    <row r="164" spans="26:52" ht="19.95" customHeight="1" x14ac:dyDescent="0.25">
      <c r="Z164" s="5">
        <f t="shared" si="36"/>
        <v>161</v>
      </c>
      <c r="AA164" s="112">
        <v>45792</v>
      </c>
      <c r="AB164" s="113" t="s">
        <v>82</v>
      </c>
      <c r="AC164" s="113" t="s">
        <v>34</v>
      </c>
      <c r="AD164" s="54">
        <v>500</v>
      </c>
      <c r="AE164" s="55">
        <v>125</v>
      </c>
      <c r="AF164" s="56">
        <v>0.58499999999999996</v>
      </c>
      <c r="AG164" s="57">
        <v>45793</v>
      </c>
      <c r="AH164" s="53" t="s">
        <v>36</v>
      </c>
      <c r="AI164" s="62">
        <v>2.2200000000000002</v>
      </c>
      <c r="AJ164" s="58"/>
      <c r="AK164" s="59">
        <f t="shared" si="28"/>
        <v>-3.7948717948717956</v>
      </c>
      <c r="AL164" s="60">
        <f t="shared" si="29"/>
        <v>2.2200000000000002</v>
      </c>
      <c r="AM164" s="61">
        <f t="shared" si="31"/>
        <v>2</v>
      </c>
      <c r="AN164" s="54">
        <f t="shared" si="30"/>
        <v>444.00000000000006</v>
      </c>
      <c r="AO164" s="62">
        <v>2.31</v>
      </c>
      <c r="AP164" s="55">
        <v>2.5299999999999998</v>
      </c>
      <c r="AQ164" s="63">
        <f t="shared" si="37"/>
        <v>9.0090090090089961E-2</v>
      </c>
      <c r="AR164" s="64">
        <f t="shared" si="38"/>
        <v>39.999999999999943</v>
      </c>
      <c r="AS164" s="115"/>
      <c r="AT164" s="66">
        <f t="shared" si="39"/>
        <v>9370.5</v>
      </c>
      <c r="AU164" s="67">
        <f t="shared" si="32"/>
        <v>444.00000000000006</v>
      </c>
      <c r="AX164" s="50">
        <f t="shared" si="33"/>
        <v>1</v>
      </c>
      <c r="AY164" s="1" t="str">
        <f t="shared" si="34"/>
        <v/>
      </c>
      <c r="AZ164" s="51">
        <f t="shared" si="35"/>
        <v>39.999999999999943</v>
      </c>
    </row>
    <row r="165" spans="26:52" ht="19.95" customHeight="1" x14ac:dyDescent="0.25">
      <c r="Z165" s="5">
        <f t="shared" si="36"/>
        <v>162</v>
      </c>
      <c r="AA165" s="112">
        <v>45798</v>
      </c>
      <c r="AB165" s="113" t="s">
        <v>97</v>
      </c>
      <c r="AC165" s="113" t="s">
        <v>33</v>
      </c>
      <c r="AD165" s="54">
        <v>500</v>
      </c>
      <c r="AE165" s="55">
        <v>232.5</v>
      </c>
      <c r="AF165" s="56">
        <v>0.47699999999999998</v>
      </c>
      <c r="AG165" s="57">
        <v>45800</v>
      </c>
      <c r="AH165" s="53" t="s">
        <v>39</v>
      </c>
      <c r="AI165" s="62">
        <v>3.4</v>
      </c>
      <c r="AJ165" s="58">
        <v>1</v>
      </c>
      <c r="AK165" s="59">
        <f t="shared" si="28"/>
        <v>-5.0314465408805029</v>
      </c>
      <c r="AL165" s="60">
        <f t="shared" si="29"/>
        <v>2.4</v>
      </c>
      <c r="AM165" s="61">
        <f t="shared" si="31"/>
        <v>2</v>
      </c>
      <c r="AN165" s="54">
        <f t="shared" si="30"/>
        <v>680</v>
      </c>
      <c r="AO165" s="62">
        <v>3.55</v>
      </c>
      <c r="AP165" s="55">
        <v>3.1</v>
      </c>
      <c r="AQ165" s="63">
        <f t="shared" si="37"/>
        <v>-3.1249999999999889E-2</v>
      </c>
      <c r="AR165" s="64">
        <f t="shared" si="38"/>
        <v>-14.999999999999947</v>
      </c>
      <c r="AS165" s="115"/>
      <c r="AT165" s="66">
        <f t="shared" si="39"/>
        <v>9355.5</v>
      </c>
      <c r="AU165" s="67">
        <f t="shared" si="32"/>
        <v>480</v>
      </c>
      <c r="AX165" s="50">
        <f t="shared" si="33"/>
        <v>0</v>
      </c>
      <c r="AY165" s="1">
        <f t="shared" si="34"/>
        <v>-14.999999999999947</v>
      </c>
      <c r="AZ165" s="51" t="str">
        <f t="shared" si="35"/>
        <v/>
      </c>
    </row>
    <row r="166" spans="26:52" ht="19.95" customHeight="1" x14ac:dyDescent="0.25">
      <c r="Z166" s="5">
        <f t="shared" si="36"/>
        <v>163</v>
      </c>
      <c r="AA166" s="112">
        <v>45798</v>
      </c>
      <c r="AB166" s="113" t="s">
        <v>118</v>
      </c>
      <c r="AC166" s="113" t="s">
        <v>33</v>
      </c>
      <c r="AD166" s="54">
        <v>500</v>
      </c>
      <c r="AE166" s="55">
        <v>265</v>
      </c>
      <c r="AF166" s="56">
        <v>0.47299999999999998</v>
      </c>
      <c r="AG166" s="57">
        <v>45800</v>
      </c>
      <c r="AH166" s="53" t="s">
        <v>39</v>
      </c>
      <c r="AI166" s="62">
        <v>5.95</v>
      </c>
      <c r="AJ166" s="58">
        <v>2</v>
      </c>
      <c r="AK166" s="59">
        <f t="shared" si="28"/>
        <v>-8.3509513742071881</v>
      </c>
      <c r="AL166" s="60">
        <f t="shared" si="29"/>
        <v>3.95</v>
      </c>
      <c r="AM166" s="61">
        <f t="shared" si="31"/>
        <v>1</v>
      </c>
      <c r="AN166" s="54">
        <f t="shared" si="30"/>
        <v>595</v>
      </c>
      <c r="AO166" s="62">
        <v>5.55</v>
      </c>
      <c r="AP166" s="55"/>
      <c r="AQ166" s="63">
        <f t="shared" si="37"/>
        <v>-0.10126582278481021</v>
      </c>
      <c r="AR166" s="64">
        <f t="shared" si="38"/>
        <v>-40.000000000000036</v>
      </c>
      <c r="AS166" s="115"/>
      <c r="AT166" s="66">
        <f t="shared" si="39"/>
        <v>9315.5</v>
      </c>
      <c r="AU166" s="67">
        <f t="shared" si="32"/>
        <v>395</v>
      </c>
      <c r="AX166" s="50">
        <f t="shared" si="33"/>
        <v>0</v>
      </c>
      <c r="AY166" s="1">
        <f t="shared" si="34"/>
        <v>-40.000000000000036</v>
      </c>
      <c r="AZ166" s="51" t="str">
        <f t="shared" si="35"/>
        <v/>
      </c>
    </row>
    <row r="167" spans="26:52" ht="19.95" customHeight="1" x14ac:dyDescent="0.25">
      <c r="Z167" s="5">
        <f t="shared" si="36"/>
        <v>164</v>
      </c>
      <c r="AA167" s="112">
        <v>45798</v>
      </c>
      <c r="AB167" s="113" t="s">
        <v>138</v>
      </c>
      <c r="AC167" s="113" t="s">
        <v>114</v>
      </c>
      <c r="AD167" s="54">
        <v>500</v>
      </c>
      <c r="AE167" s="55">
        <v>95</v>
      </c>
      <c r="AF167" s="56">
        <v>0.46400000000000002</v>
      </c>
      <c r="AG167" s="57">
        <v>45800</v>
      </c>
      <c r="AH167" s="53" t="s">
        <v>39</v>
      </c>
      <c r="AI167" s="62">
        <v>1.3</v>
      </c>
      <c r="AJ167" s="58"/>
      <c r="AK167" s="59">
        <f t="shared" si="28"/>
        <v>-2.8017241379310343</v>
      </c>
      <c r="AL167" s="60">
        <f t="shared" si="29"/>
        <v>1.3</v>
      </c>
      <c r="AM167" s="61">
        <f t="shared" si="31"/>
        <v>3</v>
      </c>
      <c r="AN167" s="54">
        <f t="shared" si="30"/>
        <v>390.00000000000006</v>
      </c>
      <c r="AO167" s="62">
        <v>1.1499999999999999</v>
      </c>
      <c r="AP167" s="55">
        <v>1.25</v>
      </c>
      <c r="AQ167" s="63">
        <f t="shared" si="37"/>
        <v>-7.6923076923076983E-2</v>
      </c>
      <c r="AR167" s="64">
        <f t="shared" si="38"/>
        <v>-30.000000000000028</v>
      </c>
      <c r="AS167" s="115"/>
      <c r="AT167" s="66">
        <f t="shared" si="39"/>
        <v>9285.5</v>
      </c>
      <c r="AU167" s="67">
        <f t="shared" si="32"/>
        <v>390.00000000000006</v>
      </c>
      <c r="AX167" s="50">
        <f t="shared" si="33"/>
        <v>0</v>
      </c>
      <c r="AY167" s="1" t="str">
        <f t="shared" si="34"/>
        <v/>
      </c>
      <c r="AZ167" s="51">
        <f t="shared" si="35"/>
        <v>-30.000000000000028</v>
      </c>
    </row>
    <row r="168" spans="26:52" ht="19.95" customHeight="1" x14ac:dyDescent="0.25">
      <c r="Z168" s="5">
        <f t="shared" si="36"/>
        <v>165</v>
      </c>
      <c r="AA168" s="112">
        <v>45798</v>
      </c>
      <c r="AB168" s="113" t="s">
        <v>94</v>
      </c>
      <c r="AC168" s="113" t="s">
        <v>114</v>
      </c>
      <c r="AD168" s="54">
        <v>500</v>
      </c>
      <c r="AE168" s="55">
        <v>170</v>
      </c>
      <c r="AF168" s="56">
        <v>0.47599999999999998</v>
      </c>
      <c r="AG168" s="57">
        <v>45800</v>
      </c>
      <c r="AH168" s="53" t="s">
        <v>39</v>
      </c>
      <c r="AI168" s="62">
        <v>1.98</v>
      </c>
      <c r="AJ168" s="58"/>
      <c r="AK168" s="59">
        <f t="shared" si="28"/>
        <v>-4.1596638655462188</v>
      </c>
      <c r="AL168" s="60">
        <f t="shared" si="29"/>
        <v>1.98</v>
      </c>
      <c r="AM168" s="61">
        <f>TRUNC(AD168/((AL168)*100),0)</f>
        <v>2</v>
      </c>
      <c r="AN168" s="54">
        <f t="shared" si="30"/>
        <v>396</v>
      </c>
      <c r="AO168" s="62">
        <v>2.74</v>
      </c>
      <c r="AP168" s="55"/>
      <c r="AQ168" s="63">
        <f t="shared" si="37"/>
        <v>0.38383838383838398</v>
      </c>
      <c r="AR168" s="64">
        <f t="shared" si="38"/>
        <v>152.00000000000006</v>
      </c>
      <c r="AS168" s="115"/>
      <c r="AT168" s="66">
        <f t="shared" si="39"/>
        <v>9437.5</v>
      </c>
      <c r="AU168" s="67">
        <f t="shared" si="32"/>
        <v>396</v>
      </c>
      <c r="AX168" s="50">
        <f t="shared" si="33"/>
        <v>1</v>
      </c>
      <c r="AY168" s="1" t="str">
        <f t="shared" si="34"/>
        <v/>
      </c>
      <c r="AZ168" s="51">
        <f t="shared" si="35"/>
        <v>152.00000000000006</v>
      </c>
    </row>
    <row r="169" spans="26:52" ht="19.95" customHeight="1" x14ac:dyDescent="0.25">
      <c r="Z169" s="5">
        <f t="shared" si="36"/>
        <v>166</v>
      </c>
      <c r="AA169" s="112">
        <v>45799</v>
      </c>
      <c r="AB169" s="113" t="s">
        <v>96</v>
      </c>
      <c r="AC169" s="113" t="s">
        <v>33</v>
      </c>
      <c r="AD169" s="54">
        <v>500</v>
      </c>
      <c r="AE169" s="55">
        <v>455</v>
      </c>
      <c r="AF169" s="56">
        <v>0.60199999999999998</v>
      </c>
      <c r="AG169" s="57">
        <v>45800</v>
      </c>
      <c r="AH169" s="53" t="s">
        <v>39</v>
      </c>
      <c r="AI169" s="62">
        <v>4.2</v>
      </c>
      <c r="AJ169" s="58">
        <v>2</v>
      </c>
      <c r="AK169" s="59">
        <f t="shared" si="28"/>
        <v>-3.6544850498338874</v>
      </c>
      <c r="AL169" s="60">
        <f t="shared" si="29"/>
        <v>2.2000000000000002</v>
      </c>
      <c r="AM169" s="61">
        <f>TRUNC(AD169/((AL169)*100),0)</f>
        <v>2</v>
      </c>
      <c r="AN169" s="54">
        <f t="shared" si="30"/>
        <v>840</v>
      </c>
      <c r="AO169" s="62">
        <v>5.65</v>
      </c>
      <c r="AP169" s="55"/>
      <c r="AQ169" s="63">
        <f t="shared" si="37"/>
        <v>0.65909090909090917</v>
      </c>
      <c r="AR169" s="64">
        <f t="shared" si="38"/>
        <v>290.00000000000006</v>
      </c>
      <c r="AS169" s="115"/>
      <c r="AT169" s="66">
        <f t="shared" si="39"/>
        <v>9727.5</v>
      </c>
      <c r="AU169" s="67">
        <f t="shared" si="32"/>
        <v>440.00000000000006</v>
      </c>
      <c r="AX169" s="50">
        <f t="shared" si="33"/>
        <v>1</v>
      </c>
      <c r="AY169" s="1">
        <f t="shared" si="34"/>
        <v>290.00000000000006</v>
      </c>
      <c r="AZ169" s="51" t="str">
        <f t="shared" si="35"/>
        <v/>
      </c>
    </row>
    <row r="170" spans="26:52" ht="19.95" customHeight="1" x14ac:dyDescent="0.25">
      <c r="Z170" s="5">
        <f t="shared" si="36"/>
        <v>167</v>
      </c>
      <c r="AA170" s="112">
        <v>45799</v>
      </c>
      <c r="AB170" s="113" t="s">
        <v>111</v>
      </c>
      <c r="AC170" s="113" t="s">
        <v>33</v>
      </c>
      <c r="AD170" s="54">
        <v>500</v>
      </c>
      <c r="AE170" s="55">
        <v>94</v>
      </c>
      <c r="AF170" s="56">
        <v>0.57399999999999995</v>
      </c>
      <c r="AG170" s="57">
        <v>45800</v>
      </c>
      <c r="AH170" s="53" t="s">
        <v>39</v>
      </c>
      <c r="AI170" s="62">
        <v>1.6</v>
      </c>
      <c r="AJ170" s="58"/>
      <c r="AK170" s="59">
        <f t="shared" si="28"/>
        <v>-2.7874564459930316</v>
      </c>
      <c r="AL170" s="60">
        <f t="shared" si="29"/>
        <v>1.6</v>
      </c>
      <c r="AM170" s="61">
        <f t="shared" ref="AM170:AM233" si="40">TRUNC(AD170/((AL170)*100),0)</f>
        <v>3</v>
      </c>
      <c r="AN170" s="54">
        <f t="shared" si="30"/>
        <v>480.00000000000006</v>
      </c>
      <c r="AO170" s="62">
        <v>1.65</v>
      </c>
      <c r="AP170" s="55">
        <v>1.85</v>
      </c>
      <c r="AQ170" s="63">
        <f t="shared" si="37"/>
        <v>9.3749999999999944E-2</v>
      </c>
      <c r="AR170" s="64">
        <f t="shared" si="38"/>
        <v>44.999999999999972</v>
      </c>
      <c r="AS170" s="115"/>
      <c r="AT170" s="66">
        <f t="shared" si="39"/>
        <v>9772.5</v>
      </c>
      <c r="AU170" s="67">
        <f t="shared" si="32"/>
        <v>480.00000000000006</v>
      </c>
      <c r="AX170" s="50">
        <f t="shared" si="33"/>
        <v>1</v>
      </c>
      <c r="AY170" s="1">
        <f t="shared" si="34"/>
        <v>44.999999999999972</v>
      </c>
      <c r="AZ170" s="51" t="str">
        <f t="shared" si="35"/>
        <v/>
      </c>
    </row>
    <row r="171" spans="26:52" ht="19.95" customHeight="1" x14ac:dyDescent="0.25">
      <c r="Z171" s="5">
        <f t="shared" si="36"/>
        <v>168</v>
      </c>
      <c r="AA171" s="112">
        <v>45799</v>
      </c>
      <c r="AB171" s="113" t="s">
        <v>144</v>
      </c>
      <c r="AC171" s="113" t="s">
        <v>114</v>
      </c>
      <c r="AD171" s="54">
        <v>500</v>
      </c>
      <c r="AE171" s="55">
        <v>79</v>
      </c>
      <c r="AF171" s="56">
        <v>0.54300000000000004</v>
      </c>
      <c r="AG171" s="57">
        <v>45800</v>
      </c>
      <c r="AH171" s="53" t="s">
        <v>36</v>
      </c>
      <c r="AI171" s="62">
        <v>1.45</v>
      </c>
      <c r="AJ171" s="58"/>
      <c r="AK171" s="59">
        <f t="shared" si="28"/>
        <v>-2.6703499079189683</v>
      </c>
      <c r="AL171" s="60">
        <f t="shared" si="29"/>
        <v>1.45</v>
      </c>
      <c r="AM171" s="61">
        <f t="shared" si="40"/>
        <v>3</v>
      </c>
      <c r="AN171" s="54">
        <f t="shared" si="30"/>
        <v>434.99999999999994</v>
      </c>
      <c r="AO171" s="62">
        <v>0.9</v>
      </c>
      <c r="AP171" s="55"/>
      <c r="AQ171" s="63">
        <f t="shared" si="37"/>
        <v>-0.37931034482758619</v>
      </c>
      <c r="AR171" s="64">
        <f t="shared" si="38"/>
        <v>-164.99999999999997</v>
      </c>
      <c r="AS171" s="115"/>
      <c r="AT171" s="66">
        <f t="shared" si="39"/>
        <v>9607.5</v>
      </c>
      <c r="AU171" s="67">
        <f t="shared" si="32"/>
        <v>434.99999999999994</v>
      </c>
      <c r="AX171" s="50">
        <f t="shared" si="33"/>
        <v>0</v>
      </c>
      <c r="AY171" s="1" t="str">
        <f t="shared" si="34"/>
        <v/>
      </c>
      <c r="AZ171" s="51">
        <f t="shared" si="35"/>
        <v>-164.99999999999997</v>
      </c>
    </row>
    <row r="172" spans="26:52" ht="19.95" customHeight="1" x14ac:dyDescent="0.25">
      <c r="Z172" s="5">
        <f t="shared" si="36"/>
        <v>169</v>
      </c>
      <c r="AA172" s="112">
        <v>45799</v>
      </c>
      <c r="AB172" s="113" t="s">
        <v>108</v>
      </c>
      <c r="AC172" s="113" t="s">
        <v>114</v>
      </c>
      <c r="AD172" s="54">
        <v>500</v>
      </c>
      <c r="AE172" s="55">
        <v>192.5</v>
      </c>
      <c r="AF172" s="56">
        <v>0.503</v>
      </c>
      <c r="AG172" s="57">
        <v>45800</v>
      </c>
      <c r="AH172" s="53" t="s">
        <v>39</v>
      </c>
      <c r="AI172" s="62">
        <v>2.2000000000000002</v>
      </c>
      <c r="AJ172" s="58"/>
      <c r="AK172" s="59">
        <f t="shared" si="28"/>
        <v>-4.3737574552683895</v>
      </c>
      <c r="AL172" s="60">
        <f t="shared" si="29"/>
        <v>2.2000000000000002</v>
      </c>
      <c r="AM172" s="61">
        <f t="shared" si="40"/>
        <v>2</v>
      </c>
      <c r="AN172" s="54">
        <f t="shared" si="30"/>
        <v>440.00000000000006</v>
      </c>
      <c r="AO172" s="62">
        <v>2.4900000000000002</v>
      </c>
      <c r="AP172" s="55"/>
      <c r="AQ172" s="63">
        <f t="shared" si="37"/>
        <v>0.13181818181818183</v>
      </c>
      <c r="AR172" s="64">
        <f t="shared" si="38"/>
        <v>58.000000000000007</v>
      </c>
      <c r="AS172" s="115"/>
      <c r="AT172" s="66">
        <f t="shared" si="39"/>
        <v>9665.5</v>
      </c>
      <c r="AU172" s="67">
        <f t="shared" si="32"/>
        <v>440.00000000000006</v>
      </c>
      <c r="AX172" s="50">
        <f t="shared" si="33"/>
        <v>1</v>
      </c>
      <c r="AY172" s="1" t="str">
        <f t="shared" si="34"/>
        <v/>
      </c>
      <c r="AZ172" s="51">
        <f t="shared" si="35"/>
        <v>58.000000000000007</v>
      </c>
    </row>
    <row r="173" spans="26:52" ht="19.95" customHeight="1" x14ac:dyDescent="0.25">
      <c r="Z173" s="5">
        <f t="shared" si="36"/>
        <v>170</v>
      </c>
      <c r="AA173" s="112">
        <v>45799</v>
      </c>
      <c r="AB173" s="113" t="s">
        <v>94</v>
      </c>
      <c r="AC173" s="113" t="s">
        <v>114</v>
      </c>
      <c r="AD173" s="54">
        <v>500</v>
      </c>
      <c r="AE173" s="55">
        <v>175</v>
      </c>
      <c r="AF173" s="56">
        <v>0.63100000000000001</v>
      </c>
      <c r="AG173" s="57">
        <v>45800</v>
      </c>
      <c r="AH173" s="53" t="s">
        <v>39</v>
      </c>
      <c r="AI173" s="62">
        <v>2.9</v>
      </c>
      <c r="AJ173" s="58">
        <v>1</v>
      </c>
      <c r="AK173" s="59">
        <f t="shared" si="28"/>
        <v>-3.0110935023771788</v>
      </c>
      <c r="AL173" s="60">
        <f t="shared" si="29"/>
        <v>1.9</v>
      </c>
      <c r="AM173" s="61">
        <f t="shared" si="40"/>
        <v>2</v>
      </c>
      <c r="AN173" s="54">
        <f t="shared" si="30"/>
        <v>580</v>
      </c>
      <c r="AO173" s="62">
        <v>2.4500000000000002</v>
      </c>
      <c r="AP173" s="55"/>
      <c r="AQ173" s="63">
        <f t="shared" si="37"/>
        <v>-0.23684210526315777</v>
      </c>
      <c r="AR173" s="64">
        <f t="shared" si="38"/>
        <v>-89.999999999999943</v>
      </c>
      <c r="AS173" s="115"/>
      <c r="AT173" s="66">
        <f t="shared" si="39"/>
        <v>9575.5</v>
      </c>
      <c r="AU173" s="67">
        <f t="shared" si="32"/>
        <v>380</v>
      </c>
      <c r="AX173" s="50">
        <f t="shared" si="33"/>
        <v>0</v>
      </c>
      <c r="AY173" s="1" t="str">
        <f t="shared" si="34"/>
        <v/>
      </c>
      <c r="AZ173" s="51">
        <f t="shared" si="35"/>
        <v>-89.999999999999943</v>
      </c>
    </row>
    <row r="174" spans="26:52" ht="19.95" customHeight="1" x14ac:dyDescent="0.25">
      <c r="Z174" s="5">
        <f t="shared" si="36"/>
        <v>171</v>
      </c>
      <c r="AA174" s="112">
        <v>45805</v>
      </c>
      <c r="AB174" s="113" t="s">
        <v>94</v>
      </c>
      <c r="AC174" s="113" t="s">
        <v>33</v>
      </c>
      <c r="AD174" s="54">
        <v>500</v>
      </c>
      <c r="AE174" s="55">
        <v>175</v>
      </c>
      <c r="AF174" s="56">
        <v>0.46300000000000002</v>
      </c>
      <c r="AG174" s="57">
        <v>45807</v>
      </c>
      <c r="AH174" s="53" t="s">
        <v>39</v>
      </c>
      <c r="AI174" s="62">
        <v>1.95</v>
      </c>
      <c r="AJ174" s="58"/>
      <c r="AK174" s="59">
        <f t="shared" si="28"/>
        <v>-4.2116630669546433</v>
      </c>
      <c r="AL174" s="60">
        <f t="shared" si="29"/>
        <v>1.95</v>
      </c>
      <c r="AM174" s="61">
        <f t="shared" si="40"/>
        <v>2</v>
      </c>
      <c r="AN174" s="54">
        <f t="shared" si="30"/>
        <v>390</v>
      </c>
      <c r="AO174" s="62">
        <v>1.58</v>
      </c>
      <c r="AP174" s="55"/>
      <c r="AQ174" s="63">
        <f t="shared" si="37"/>
        <v>-0.18974358974358968</v>
      </c>
      <c r="AR174" s="64">
        <f t="shared" si="38"/>
        <v>-73.999999999999972</v>
      </c>
      <c r="AS174" s="115"/>
      <c r="AT174" s="66">
        <f t="shared" si="39"/>
        <v>9501.5</v>
      </c>
      <c r="AU174" s="67">
        <f t="shared" si="32"/>
        <v>390</v>
      </c>
      <c r="AX174" s="50">
        <f t="shared" si="33"/>
        <v>0</v>
      </c>
      <c r="AY174" s="1">
        <f t="shared" si="34"/>
        <v>-73.999999999999972</v>
      </c>
      <c r="AZ174" s="51" t="str">
        <f t="shared" si="35"/>
        <v/>
      </c>
    </row>
    <row r="175" spans="26:52" ht="19.95" customHeight="1" x14ac:dyDescent="0.25">
      <c r="Z175" s="5">
        <f t="shared" si="36"/>
        <v>172</v>
      </c>
      <c r="AA175" s="112">
        <v>45805</v>
      </c>
      <c r="AB175" s="113" t="s">
        <v>118</v>
      </c>
      <c r="AC175" s="113" t="s">
        <v>33</v>
      </c>
      <c r="AD175" s="54">
        <v>500</v>
      </c>
      <c r="AE175" s="55">
        <v>255</v>
      </c>
      <c r="AF175" s="56">
        <v>0.46700000000000003</v>
      </c>
      <c r="AG175" s="57">
        <v>45807</v>
      </c>
      <c r="AH175" s="53" t="s">
        <v>36</v>
      </c>
      <c r="AI175" s="62">
        <v>5.35</v>
      </c>
      <c r="AJ175" s="58">
        <v>3</v>
      </c>
      <c r="AK175" s="59">
        <f t="shared" si="28"/>
        <v>-5.032119914346894</v>
      </c>
      <c r="AL175" s="60">
        <f t="shared" si="29"/>
        <v>2.3499999999999996</v>
      </c>
      <c r="AM175" s="61">
        <f t="shared" si="40"/>
        <v>2</v>
      </c>
      <c r="AN175" s="54">
        <f t="shared" si="30"/>
        <v>1070</v>
      </c>
      <c r="AO175" s="62">
        <v>4.3</v>
      </c>
      <c r="AP175" s="55">
        <v>4.5</v>
      </c>
      <c r="AQ175" s="63">
        <f t="shared" si="37"/>
        <v>-0.40425531914893592</v>
      </c>
      <c r="AR175" s="64">
        <f t="shared" si="38"/>
        <v>-189.99999999999986</v>
      </c>
      <c r="AS175" s="115"/>
      <c r="AT175" s="66">
        <f t="shared" si="39"/>
        <v>9311.5</v>
      </c>
      <c r="AU175" s="67">
        <f t="shared" si="32"/>
        <v>469.99999999999994</v>
      </c>
      <c r="AX175" s="50">
        <f t="shared" si="33"/>
        <v>0</v>
      </c>
      <c r="AY175" s="1">
        <f t="shared" si="34"/>
        <v>-189.99999999999986</v>
      </c>
      <c r="AZ175" s="51" t="str">
        <f t="shared" si="35"/>
        <v/>
      </c>
    </row>
    <row r="176" spans="26:52" ht="19.95" customHeight="1" x14ac:dyDescent="0.25">
      <c r="Z176" s="5">
        <f t="shared" si="36"/>
        <v>173</v>
      </c>
      <c r="AA176" s="112">
        <v>45805</v>
      </c>
      <c r="AB176" s="113" t="s">
        <v>145</v>
      </c>
      <c r="AC176" s="113" t="s">
        <v>33</v>
      </c>
      <c r="AD176" s="54">
        <v>500</v>
      </c>
      <c r="AE176" s="55">
        <v>12.5</v>
      </c>
      <c r="AF176" s="116">
        <v>0.77</v>
      </c>
      <c r="AG176" s="57">
        <v>45807</v>
      </c>
      <c r="AH176" s="53" t="s">
        <v>36</v>
      </c>
      <c r="AI176" s="62">
        <v>0.7</v>
      </c>
      <c r="AJ176" s="58"/>
      <c r="AK176" s="59">
        <f t="shared" si="28"/>
        <v>-0.90909090909090906</v>
      </c>
      <c r="AL176" s="60">
        <f t="shared" si="29"/>
        <v>0.7</v>
      </c>
      <c r="AM176" s="61">
        <f t="shared" si="40"/>
        <v>7</v>
      </c>
      <c r="AN176" s="54">
        <f t="shared" si="30"/>
        <v>489.99999999999994</v>
      </c>
      <c r="AO176" s="62">
        <v>0.9</v>
      </c>
      <c r="AP176" s="55">
        <v>0.82</v>
      </c>
      <c r="AQ176" s="63">
        <f t="shared" si="37"/>
        <v>0.22857142857142862</v>
      </c>
      <c r="AR176" s="64">
        <f t="shared" si="38"/>
        <v>112.00000000000003</v>
      </c>
      <c r="AS176" s="115"/>
      <c r="AT176" s="66">
        <f t="shared" si="39"/>
        <v>9423.5</v>
      </c>
      <c r="AU176" s="67">
        <f t="shared" si="32"/>
        <v>489.99999999999994</v>
      </c>
      <c r="AX176" s="50">
        <f t="shared" si="33"/>
        <v>1</v>
      </c>
      <c r="AY176" s="1">
        <f t="shared" si="34"/>
        <v>112.00000000000003</v>
      </c>
      <c r="AZ176" s="51" t="str">
        <f t="shared" si="35"/>
        <v/>
      </c>
    </row>
    <row r="177" spans="26:52" ht="19.95" customHeight="1" x14ac:dyDescent="0.25">
      <c r="Z177" s="5">
        <f t="shared" si="36"/>
        <v>174</v>
      </c>
      <c r="AA177" s="112">
        <v>45805</v>
      </c>
      <c r="AB177" s="113" t="s">
        <v>38</v>
      </c>
      <c r="AC177" s="113" t="s">
        <v>114</v>
      </c>
      <c r="AD177" s="54">
        <v>500</v>
      </c>
      <c r="AE177" s="55">
        <v>41</v>
      </c>
      <c r="AF177" s="56">
        <v>0.47699999999999998</v>
      </c>
      <c r="AG177" s="57">
        <v>45807</v>
      </c>
      <c r="AH177" s="53" t="s">
        <v>36</v>
      </c>
      <c r="AI177" s="62">
        <v>1.45</v>
      </c>
      <c r="AJ177" s="58"/>
      <c r="AK177" s="59">
        <f t="shared" si="28"/>
        <v>-3.0398322851153039</v>
      </c>
      <c r="AL177" s="60">
        <f t="shared" si="29"/>
        <v>1.45</v>
      </c>
      <c r="AM177" s="61">
        <f t="shared" si="40"/>
        <v>3</v>
      </c>
      <c r="AN177" s="54">
        <f t="shared" si="30"/>
        <v>434.99999999999994</v>
      </c>
      <c r="AO177" s="62">
        <v>1.46</v>
      </c>
      <c r="AP177" s="55"/>
      <c r="AQ177" s="63">
        <f t="shared" si="37"/>
        <v>6.896551724137937E-3</v>
      </c>
      <c r="AR177" s="64">
        <f t="shared" si="38"/>
        <v>3.0000000000000027</v>
      </c>
      <c r="AS177" s="115"/>
      <c r="AT177" s="66">
        <f t="shared" si="39"/>
        <v>9426.5</v>
      </c>
      <c r="AU177" s="67">
        <f t="shared" si="32"/>
        <v>434.99999999999994</v>
      </c>
      <c r="AX177" s="50">
        <f t="shared" si="33"/>
        <v>1</v>
      </c>
      <c r="AY177" s="1" t="str">
        <f t="shared" si="34"/>
        <v/>
      </c>
      <c r="AZ177" s="51">
        <f t="shared" si="35"/>
        <v>3.0000000000000027</v>
      </c>
    </row>
    <row r="178" spans="26:52" ht="19.95" customHeight="1" x14ac:dyDescent="0.25">
      <c r="Z178" s="5">
        <f t="shared" si="36"/>
        <v>175</v>
      </c>
      <c r="AA178" s="112">
        <v>45805</v>
      </c>
      <c r="AB178" s="113" t="s">
        <v>110</v>
      </c>
      <c r="AC178" s="113" t="s">
        <v>114</v>
      </c>
      <c r="AD178" s="54">
        <v>500</v>
      </c>
      <c r="AE178" s="55">
        <v>590</v>
      </c>
      <c r="AF178" s="56">
        <v>0.45600000000000002</v>
      </c>
      <c r="AG178" s="57">
        <v>45807</v>
      </c>
      <c r="AH178" s="53" t="s">
        <v>36</v>
      </c>
      <c r="AI178" s="62">
        <v>3.49</v>
      </c>
      <c r="AJ178" s="58">
        <v>1</v>
      </c>
      <c r="AK178" s="59">
        <f t="shared" si="28"/>
        <v>-5.4605263157894743</v>
      </c>
      <c r="AL178" s="60">
        <f t="shared" si="29"/>
        <v>2.4900000000000002</v>
      </c>
      <c r="AM178" s="61">
        <f t="shared" si="40"/>
        <v>2</v>
      </c>
      <c r="AN178" s="54">
        <f t="shared" si="30"/>
        <v>698</v>
      </c>
      <c r="AO178" s="62">
        <v>4.05</v>
      </c>
      <c r="AP178" s="55"/>
      <c r="AQ178" s="63">
        <f t="shared" si="37"/>
        <v>0.22489959839357412</v>
      </c>
      <c r="AR178" s="64">
        <f t="shared" si="38"/>
        <v>111.99999999999991</v>
      </c>
      <c r="AS178" s="115"/>
      <c r="AT178" s="66">
        <f t="shared" si="39"/>
        <v>9538.5</v>
      </c>
      <c r="AU178" s="67">
        <f t="shared" si="32"/>
        <v>498.00000000000006</v>
      </c>
      <c r="AX178" s="50">
        <f t="shared" si="33"/>
        <v>1</v>
      </c>
      <c r="AY178" s="1" t="str">
        <f t="shared" si="34"/>
        <v/>
      </c>
      <c r="AZ178" s="51">
        <f t="shared" si="35"/>
        <v>111.99999999999991</v>
      </c>
    </row>
    <row r="179" spans="26:52" ht="19.95" customHeight="1" x14ac:dyDescent="0.25">
      <c r="Z179" s="5">
        <f t="shared" si="36"/>
        <v>176</v>
      </c>
      <c r="AA179" s="112">
        <v>45806</v>
      </c>
      <c r="AB179" s="113" t="s">
        <v>92</v>
      </c>
      <c r="AC179" s="113" t="s">
        <v>33</v>
      </c>
      <c r="AD179" s="54">
        <v>500</v>
      </c>
      <c r="AE179" s="55">
        <v>62</v>
      </c>
      <c r="AF179" s="56">
        <v>0.66400000000000003</v>
      </c>
      <c r="AG179" s="57">
        <v>45807</v>
      </c>
      <c r="AH179" s="53" t="s">
        <v>36</v>
      </c>
      <c r="AI179" s="62">
        <v>1.1499999999999999</v>
      </c>
      <c r="AJ179" s="58"/>
      <c r="AK179" s="59">
        <f t="shared" si="28"/>
        <v>-1.7319277108433733</v>
      </c>
      <c r="AL179" s="60">
        <f t="shared" si="29"/>
        <v>1.1499999999999999</v>
      </c>
      <c r="AM179" s="61">
        <f t="shared" si="40"/>
        <v>4</v>
      </c>
      <c r="AN179" s="54">
        <f t="shared" si="30"/>
        <v>459.99999999999994</v>
      </c>
      <c r="AO179" s="62">
        <v>1.1000000000000001</v>
      </c>
      <c r="AP179" s="55">
        <v>1.03</v>
      </c>
      <c r="AQ179" s="63">
        <f t="shared" si="37"/>
        <v>-7.3913043478260845E-2</v>
      </c>
      <c r="AR179" s="64">
        <f t="shared" si="38"/>
        <v>-33.999999999999986</v>
      </c>
      <c r="AS179" s="115"/>
      <c r="AT179" s="66">
        <f t="shared" si="39"/>
        <v>9504.5</v>
      </c>
      <c r="AU179" s="67">
        <f t="shared" si="32"/>
        <v>459.99999999999994</v>
      </c>
      <c r="AX179" s="50">
        <f t="shared" si="33"/>
        <v>0</v>
      </c>
      <c r="AY179" s="1">
        <f t="shared" si="34"/>
        <v>-33.999999999999986</v>
      </c>
      <c r="AZ179" s="51" t="str">
        <f t="shared" si="35"/>
        <v/>
      </c>
    </row>
    <row r="180" spans="26:52" ht="19.95" customHeight="1" x14ac:dyDescent="0.25">
      <c r="Z180" s="5">
        <f t="shared" si="36"/>
        <v>177</v>
      </c>
      <c r="AA180" s="112">
        <v>45806</v>
      </c>
      <c r="AB180" s="113" t="s">
        <v>107</v>
      </c>
      <c r="AC180" s="113" t="s">
        <v>114</v>
      </c>
      <c r="AD180" s="54">
        <v>500</v>
      </c>
      <c r="AE180" s="55">
        <v>260</v>
      </c>
      <c r="AF180" s="56">
        <v>0.57199999999999995</v>
      </c>
      <c r="AG180" s="57">
        <v>45807</v>
      </c>
      <c r="AH180" s="53" t="s">
        <v>36</v>
      </c>
      <c r="AI180" s="62">
        <v>4.45</v>
      </c>
      <c r="AJ180" s="58">
        <v>2</v>
      </c>
      <c r="AK180" s="59">
        <f t="shared" si="28"/>
        <v>-4.2832167832167842</v>
      </c>
      <c r="AL180" s="60">
        <f t="shared" si="29"/>
        <v>2.4500000000000002</v>
      </c>
      <c r="AM180" s="61">
        <f t="shared" si="40"/>
        <v>2</v>
      </c>
      <c r="AN180" s="54">
        <f t="shared" si="30"/>
        <v>890</v>
      </c>
      <c r="AO180" s="62">
        <v>5.85</v>
      </c>
      <c r="AP180" s="55">
        <v>5.8</v>
      </c>
      <c r="AQ180" s="63">
        <f t="shared" si="37"/>
        <v>0.56122448979591799</v>
      </c>
      <c r="AR180" s="64">
        <f t="shared" si="38"/>
        <v>274.99999999999983</v>
      </c>
      <c r="AS180" s="115"/>
      <c r="AT180" s="66">
        <f t="shared" si="39"/>
        <v>9779.5</v>
      </c>
      <c r="AU180" s="67">
        <f t="shared" si="32"/>
        <v>490.00000000000006</v>
      </c>
      <c r="AX180" s="50">
        <f t="shared" si="33"/>
        <v>1</v>
      </c>
      <c r="AY180" s="1" t="str">
        <f t="shared" si="34"/>
        <v/>
      </c>
      <c r="AZ180" s="51">
        <f t="shared" si="35"/>
        <v>274.99999999999983</v>
      </c>
    </row>
    <row r="181" spans="26:52" ht="19.95" customHeight="1" x14ac:dyDescent="0.25">
      <c r="Z181" s="5">
        <f t="shared" si="36"/>
        <v>178</v>
      </c>
      <c r="AA181" s="112">
        <v>45812</v>
      </c>
      <c r="AB181" s="113" t="s">
        <v>85</v>
      </c>
      <c r="AC181" s="113" t="s">
        <v>33</v>
      </c>
      <c r="AD181" s="54">
        <v>500</v>
      </c>
      <c r="AE181" s="55">
        <v>682.5</v>
      </c>
      <c r="AF181" s="56">
        <v>0.44</v>
      </c>
      <c r="AG181" s="57">
        <v>45814</v>
      </c>
      <c r="AH181" s="53" t="s">
        <v>39</v>
      </c>
      <c r="AI181" s="62">
        <v>6.45</v>
      </c>
      <c r="AJ181" s="58">
        <v>4</v>
      </c>
      <c r="AK181" s="59">
        <f t="shared" si="28"/>
        <v>-5.5681818181818183</v>
      </c>
      <c r="AL181" s="60">
        <f t="shared" si="29"/>
        <v>2.4500000000000002</v>
      </c>
      <c r="AM181" s="61">
        <f t="shared" si="40"/>
        <v>2</v>
      </c>
      <c r="AN181" s="54">
        <f t="shared" si="30"/>
        <v>1290</v>
      </c>
      <c r="AO181" s="62">
        <v>7.15</v>
      </c>
      <c r="AP181" s="55">
        <v>5.7</v>
      </c>
      <c r="AQ181" s="63">
        <f t="shared" si="37"/>
        <v>-1.0204081632652844E-2</v>
      </c>
      <c r="AR181" s="64">
        <f t="shared" si="38"/>
        <v>-4.9999999999998934</v>
      </c>
      <c r="AS181" s="115"/>
      <c r="AT181" s="66">
        <f t="shared" si="39"/>
        <v>9774.5</v>
      </c>
      <c r="AU181" s="67">
        <f t="shared" si="32"/>
        <v>490.00000000000006</v>
      </c>
      <c r="AX181" s="50">
        <f t="shared" si="33"/>
        <v>0</v>
      </c>
      <c r="AY181" s="1">
        <f t="shared" si="34"/>
        <v>-4.9999999999998934</v>
      </c>
      <c r="AZ181" s="51" t="str">
        <f t="shared" si="35"/>
        <v/>
      </c>
    </row>
    <row r="182" spans="26:52" ht="19.95" customHeight="1" x14ac:dyDescent="0.25">
      <c r="Z182" s="5">
        <f t="shared" si="36"/>
        <v>179</v>
      </c>
      <c r="AA182" s="112">
        <v>45812</v>
      </c>
      <c r="AB182" s="113" t="s">
        <v>146</v>
      </c>
      <c r="AC182" s="113" t="s">
        <v>33</v>
      </c>
      <c r="AD182" s="54">
        <v>500</v>
      </c>
      <c r="AE182" s="55">
        <v>130</v>
      </c>
      <c r="AF182" s="56">
        <v>0.46700000000000003</v>
      </c>
      <c r="AG182" s="57">
        <v>45814</v>
      </c>
      <c r="AH182" s="53" t="s">
        <v>36</v>
      </c>
      <c r="AI182" s="62">
        <v>0.9</v>
      </c>
      <c r="AJ182" s="58"/>
      <c r="AK182" s="59">
        <f t="shared" si="28"/>
        <v>-1.9271948608137044</v>
      </c>
      <c r="AL182" s="60">
        <f t="shared" si="29"/>
        <v>0.9</v>
      </c>
      <c r="AM182" s="61">
        <f t="shared" si="40"/>
        <v>5</v>
      </c>
      <c r="AN182" s="54">
        <f t="shared" si="30"/>
        <v>450</v>
      </c>
      <c r="AO182" s="62">
        <v>1.05</v>
      </c>
      <c r="AP182" s="55">
        <v>0.85</v>
      </c>
      <c r="AQ182" s="63">
        <f t="shared" si="37"/>
        <v>5.5555555555555483E-2</v>
      </c>
      <c r="AR182" s="64">
        <f t="shared" si="38"/>
        <v>24.999999999999964</v>
      </c>
      <c r="AS182" s="115"/>
      <c r="AT182" s="66">
        <f t="shared" si="39"/>
        <v>9799.5</v>
      </c>
      <c r="AU182" s="67">
        <f t="shared" si="32"/>
        <v>450</v>
      </c>
      <c r="AX182" s="50">
        <f t="shared" si="33"/>
        <v>1</v>
      </c>
      <c r="AY182" s="1">
        <f t="shared" si="34"/>
        <v>24.999999999999964</v>
      </c>
      <c r="AZ182" s="51" t="str">
        <f t="shared" si="35"/>
        <v/>
      </c>
    </row>
    <row r="183" spans="26:52" ht="19.95" customHeight="1" x14ac:dyDescent="0.25">
      <c r="Z183" s="5">
        <f t="shared" si="36"/>
        <v>180</v>
      </c>
      <c r="AA183" s="112">
        <v>45812</v>
      </c>
      <c r="AB183" s="113" t="s">
        <v>110</v>
      </c>
      <c r="AC183" s="113" t="s">
        <v>33</v>
      </c>
      <c r="AD183" s="54">
        <v>500</v>
      </c>
      <c r="AE183" s="55">
        <v>599</v>
      </c>
      <c r="AF183" s="56">
        <v>0.46400000000000002</v>
      </c>
      <c r="AG183" s="57">
        <v>45814</v>
      </c>
      <c r="AH183" s="53" t="s">
        <v>39</v>
      </c>
      <c r="AI183" s="62">
        <v>3.11</v>
      </c>
      <c r="AJ183" s="58"/>
      <c r="AK183" s="59">
        <f t="shared" si="28"/>
        <v>-6.7025862068965507</v>
      </c>
      <c r="AL183" s="60">
        <f t="shared" si="29"/>
        <v>3.11</v>
      </c>
      <c r="AM183" s="61">
        <f t="shared" si="40"/>
        <v>1</v>
      </c>
      <c r="AN183" s="54">
        <f t="shared" si="30"/>
        <v>311</v>
      </c>
      <c r="AO183" s="62">
        <v>2.86</v>
      </c>
      <c r="AP183" s="55"/>
      <c r="AQ183" s="63">
        <f t="shared" si="37"/>
        <v>-8.0385852090032156E-2</v>
      </c>
      <c r="AR183" s="64">
        <f t="shared" si="38"/>
        <v>-25</v>
      </c>
      <c r="AS183" s="115"/>
      <c r="AT183" s="66">
        <f t="shared" si="39"/>
        <v>9774.5</v>
      </c>
      <c r="AU183" s="67">
        <f t="shared" si="32"/>
        <v>311</v>
      </c>
      <c r="AX183" s="50">
        <f t="shared" si="33"/>
        <v>0</v>
      </c>
      <c r="AY183" s="1">
        <f t="shared" si="34"/>
        <v>-25</v>
      </c>
      <c r="AZ183" s="51" t="str">
        <f t="shared" si="35"/>
        <v/>
      </c>
    </row>
    <row r="184" spans="26:52" ht="19.95" customHeight="1" x14ac:dyDescent="0.25">
      <c r="Z184" s="5">
        <f t="shared" si="36"/>
        <v>181</v>
      </c>
      <c r="AA184" s="112">
        <v>45813</v>
      </c>
      <c r="AB184" s="113" t="s">
        <v>147</v>
      </c>
      <c r="AC184" s="113" t="s">
        <v>33</v>
      </c>
      <c r="AD184" s="54">
        <v>500</v>
      </c>
      <c r="AE184" s="55">
        <v>34.5</v>
      </c>
      <c r="AF184" s="56">
        <v>0.64200000000000002</v>
      </c>
      <c r="AG184" s="57">
        <v>45814</v>
      </c>
      <c r="AH184" s="53" t="s">
        <v>36</v>
      </c>
      <c r="AI184" s="62">
        <v>0.76</v>
      </c>
      <c r="AJ184" s="58"/>
      <c r="AK184" s="59">
        <f t="shared" si="28"/>
        <v>-1.1838006230529594</v>
      </c>
      <c r="AL184" s="60">
        <f t="shared" si="29"/>
        <v>0.76</v>
      </c>
      <c r="AM184" s="61">
        <f t="shared" si="40"/>
        <v>6</v>
      </c>
      <c r="AN184" s="54">
        <f t="shared" si="30"/>
        <v>456.00000000000006</v>
      </c>
      <c r="AO184" s="62">
        <v>0.89</v>
      </c>
      <c r="AP184" s="55">
        <v>0.77</v>
      </c>
      <c r="AQ184" s="63">
        <f t="shared" si="37"/>
        <v>9.2105263157894815E-2</v>
      </c>
      <c r="AR184" s="64">
        <f t="shared" si="38"/>
        <v>42.000000000000036</v>
      </c>
      <c r="AS184" s="115"/>
      <c r="AT184" s="66">
        <f t="shared" si="39"/>
        <v>9816.5</v>
      </c>
      <c r="AU184" s="67">
        <f t="shared" si="32"/>
        <v>456.00000000000006</v>
      </c>
      <c r="AX184" s="50">
        <f t="shared" si="33"/>
        <v>1</v>
      </c>
      <c r="AY184" s="1">
        <f t="shared" si="34"/>
        <v>42.000000000000036</v>
      </c>
      <c r="AZ184" s="51" t="str">
        <f t="shared" si="35"/>
        <v/>
      </c>
    </row>
    <row r="185" spans="26:52" ht="19.95" customHeight="1" x14ac:dyDescent="0.25">
      <c r="Z185" s="5">
        <f t="shared" si="36"/>
        <v>182</v>
      </c>
      <c r="AA185" s="112">
        <v>45813</v>
      </c>
      <c r="AB185" s="113" t="s">
        <v>148</v>
      </c>
      <c r="AC185" s="113" t="s">
        <v>33</v>
      </c>
      <c r="AD185" s="54">
        <v>500</v>
      </c>
      <c r="AE185" s="55">
        <v>75</v>
      </c>
      <c r="AF185" s="56">
        <v>0.627</v>
      </c>
      <c r="AG185" s="57">
        <v>45814</v>
      </c>
      <c r="AH185" s="53" t="s">
        <v>36</v>
      </c>
      <c r="AI185" s="62">
        <v>0.96</v>
      </c>
      <c r="AJ185" s="58"/>
      <c r="AK185" s="59">
        <f t="shared" si="28"/>
        <v>-1.5311004784688995</v>
      </c>
      <c r="AL185" s="60">
        <f t="shared" si="29"/>
        <v>0.96</v>
      </c>
      <c r="AM185" s="61">
        <f t="shared" si="40"/>
        <v>5</v>
      </c>
      <c r="AN185" s="54">
        <f t="shared" si="30"/>
        <v>480</v>
      </c>
      <c r="AO185" s="62">
        <v>0.97</v>
      </c>
      <c r="AP185" s="55">
        <v>0.89</v>
      </c>
      <c r="AQ185" s="63">
        <f t="shared" si="37"/>
        <v>-3.1250000000000028E-2</v>
      </c>
      <c r="AR185" s="64">
        <f t="shared" si="38"/>
        <v>-15.000000000000014</v>
      </c>
      <c r="AS185" s="115"/>
      <c r="AT185" s="66">
        <f t="shared" si="39"/>
        <v>9801.5</v>
      </c>
      <c r="AU185" s="67">
        <f t="shared" si="32"/>
        <v>480</v>
      </c>
      <c r="AX185" s="50">
        <f t="shared" si="33"/>
        <v>0</v>
      </c>
      <c r="AY185" s="1">
        <f t="shared" si="34"/>
        <v>-15.000000000000014</v>
      </c>
      <c r="AZ185" s="51" t="str">
        <f t="shared" si="35"/>
        <v/>
      </c>
    </row>
    <row r="186" spans="26:52" ht="19.95" customHeight="1" x14ac:dyDescent="0.25">
      <c r="Z186" s="5">
        <f t="shared" si="36"/>
        <v>183</v>
      </c>
      <c r="AA186" s="112">
        <v>45813</v>
      </c>
      <c r="AB186" s="113" t="s">
        <v>35</v>
      </c>
      <c r="AC186" s="113" t="s">
        <v>33</v>
      </c>
      <c r="AD186" s="54">
        <v>500</v>
      </c>
      <c r="AE186" s="55">
        <v>317.5</v>
      </c>
      <c r="AF186" s="56">
        <v>0.52900000000000003</v>
      </c>
      <c r="AG186" s="57">
        <v>45814</v>
      </c>
      <c r="AH186" s="53" t="s">
        <v>36</v>
      </c>
      <c r="AI186" s="62">
        <v>6.95</v>
      </c>
      <c r="AJ186" s="58">
        <v>4.5</v>
      </c>
      <c r="AK186" s="59">
        <f t="shared" si="28"/>
        <v>-4.6313799621928169</v>
      </c>
      <c r="AL186" s="60">
        <f t="shared" si="29"/>
        <v>2.4500000000000002</v>
      </c>
      <c r="AM186" s="61">
        <f t="shared" si="40"/>
        <v>2</v>
      </c>
      <c r="AN186" s="54">
        <f t="shared" si="30"/>
        <v>1390</v>
      </c>
      <c r="AO186" s="62">
        <v>8.0500000000000007</v>
      </c>
      <c r="AP186" s="55">
        <v>7.55</v>
      </c>
      <c r="AQ186" s="63">
        <f t="shared" si="37"/>
        <v>0.3469387755102043</v>
      </c>
      <c r="AR186" s="64">
        <f t="shared" si="38"/>
        <v>170.00000000000011</v>
      </c>
      <c r="AS186" s="115"/>
      <c r="AT186" s="66">
        <f t="shared" si="39"/>
        <v>9971.5</v>
      </c>
      <c r="AU186" s="67">
        <f t="shared" si="32"/>
        <v>490.00000000000006</v>
      </c>
      <c r="AX186" s="50">
        <f t="shared" si="33"/>
        <v>1</v>
      </c>
      <c r="AY186" s="1">
        <f t="shared" si="34"/>
        <v>170.00000000000011</v>
      </c>
      <c r="AZ186" s="51" t="str">
        <f t="shared" si="35"/>
        <v/>
      </c>
    </row>
    <row r="187" spans="26:52" ht="19.95" customHeight="1" x14ac:dyDescent="0.25">
      <c r="Z187" s="5">
        <f t="shared" si="36"/>
        <v>184</v>
      </c>
      <c r="AA187" s="112">
        <v>45813</v>
      </c>
      <c r="AB187" s="113" t="s">
        <v>134</v>
      </c>
      <c r="AC187" s="113" t="s">
        <v>33</v>
      </c>
      <c r="AD187" s="54">
        <v>500</v>
      </c>
      <c r="AE187" s="55">
        <v>118</v>
      </c>
      <c r="AF187" s="56">
        <v>0.51600000000000001</v>
      </c>
      <c r="AG187" s="57">
        <v>45814</v>
      </c>
      <c r="AH187" s="53" t="s">
        <v>36</v>
      </c>
      <c r="AI187" s="62">
        <v>1.56</v>
      </c>
      <c r="AJ187" s="58"/>
      <c r="AK187" s="59">
        <f t="shared" si="28"/>
        <v>-3.0232558139534884</v>
      </c>
      <c r="AL187" s="60">
        <f t="shared" si="29"/>
        <v>1.56</v>
      </c>
      <c r="AM187" s="61">
        <f t="shared" si="40"/>
        <v>3</v>
      </c>
      <c r="AN187" s="54">
        <f t="shared" si="30"/>
        <v>468</v>
      </c>
      <c r="AO187" s="62">
        <v>2.0299999999999998</v>
      </c>
      <c r="AP187" s="55">
        <v>2.27</v>
      </c>
      <c r="AQ187" s="63">
        <f t="shared" si="37"/>
        <v>0.37820512820512808</v>
      </c>
      <c r="AR187" s="64">
        <f t="shared" si="38"/>
        <v>176.99999999999994</v>
      </c>
      <c r="AS187" s="115"/>
      <c r="AT187" s="66">
        <f t="shared" si="39"/>
        <v>10148.5</v>
      </c>
      <c r="AU187" s="67">
        <f t="shared" si="32"/>
        <v>468</v>
      </c>
      <c r="AX187" s="50">
        <f t="shared" si="33"/>
        <v>1</v>
      </c>
      <c r="AY187" s="1">
        <f t="shared" si="34"/>
        <v>176.99999999999994</v>
      </c>
      <c r="AZ187" s="51" t="str">
        <f t="shared" si="35"/>
        <v/>
      </c>
    </row>
    <row r="188" spans="26:52" ht="19.95" customHeight="1" x14ac:dyDescent="0.25">
      <c r="Z188" s="5">
        <f t="shared" si="36"/>
        <v>185</v>
      </c>
      <c r="AA188" s="112">
        <v>45813</v>
      </c>
      <c r="AB188" s="113" t="s">
        <v>149</v>
      </c>
      <c r="AC188" s="113" t="s">
        <v>114</v>
      </c>
      <c r="AD188" s="54">
        <v>500</v>
      </c>
      <c r="AE188" s="55">
        <v>19</v>
      </c>
      <c r="AF188" s="56">
        <v>0.623</v>
      </c>
      <c r="AG188" s="57">
        <v>45814</v>
      </c>
      <c r="AH188" s="53" t="s">
        <v>39</v>
      </c>
      <c r="AI188" s="62">
        <v>0.45</v>
      </c>
      <c r="AJ188" s="58"/>
      <c r="AK188" s="59">
        <f t="shared" si="28"/>
        <v>-0.72231139646869991</v>
      </c>
      <c r="AL188" s="60">
        <f t="shared" si="29"/>
        <v>0.45</v>
      </c>
      <c r="AM188" s="61">
        <f t="shared" si="40"/>
        <v>11</v>
      </c>
      <c r="AN188" s="54">
        <f t="shared" si="30"/>
        <v>495</v>
      </c>
      <c r="AO188" s="62">
        <v>0.59</v>
      </c>
      <c r="AP188" s="55">
        <v>0.64</v>
      </c>
      <c r="AQ188" s="63">
        <f t="shared" si="37"/>
        <v>0.36666666666666664</v>
      </c>
      <c r="AR188" s="64">
        <f t="shared" si="38"/>
        <v>181.49999999999997</v>
      </c>
      <c r="AS188" s="115"/>
      <c r="AT188" s="66">
        <f t="shared" si="39"/>
        <v>10330</v>
      </c>
      <c r="AU188" s="67">
        <f t="shared" si="32"/>
        <v>495</v>
      </c>
      <c r="AX188" s="50">
        <f t="shared" si="33"/>
        <v>1</v>
      </c>
      <c r="AY188" s="1" t="str">
        <f t="shared" si="34"/>
        <v/>
      </c>
      <c r="AZ188" s="51">
        <f t="shared" si="35"/>
        <v>181.49999999999997</v>
      </c>
    </row>
    <row r="189" spans="26:52" ht="19.95" customHeight="1" x14ac:dyDescent="0.25">
      <c r="Z189" s="5">
        <f t="shared" si="36"/>
        <v>186</v>
      </c>
      <c r="AA189" s="112">
        <v>45819</v>
      </c>
      <c r="AB189" s="113" t="s">
        <v>150</v>
      </c>
      <c r="AC189" s="113" t="s">
        <v>33</v>
      </c>
      <c r="AD189" s="54">
        <v>500</v>
      </c>
      <c r="AE189" s="55">
        <v>307.5</v>
      </c>
      <c r="AF189" s="56">
        <v>0.46500000000000002</v>
      </c>
      <c r="AG189" s="57">
        <v>45821</v>
      </c>
      <c r="AH189" s="53" t="s">
        <v>39</v>
      </c>
      <c r="AI189" s="62">
        <v>2.95</v>
      </c>
      <c r="AJ189" s="58">
        <v>1</v>
      </c>
      <c r="AK189" s="59">
        <f t="shared" si="28"/>
        <v>-4.193548387096774</v>
      </c>
      <c r="AL189" s="60">
        <f t="shared" si="29"/>
        <v>1.9500000000000002</v>
      </c>
      <c r="AM189" s="61">
        <f t="shared" si="40"/>
        <v>2</v>
      </c>
      <c r="AN189" s="54">
        <f t="shared" si="30"/>
        <v>590</v>
      </c>
      <c r="AO189" s="62">
        <v>3.95</v>
      </c>
      <c r="AP189" s="55">
        <v>4.5999999999999996</v>
      </c>
      <c r="AQ189" s="63">
        <f t="shared" si="37"/>
        <v>0.67948717948717952</v>
      </c>
      <c r="AR189" s="64">
        <f t="shared" si="38"/>
        <v>265.00000000000006</v>
      </c>
      <c r="AS189" s="115"/>
      <c r="AT189" s="66">
        <f t="shared" si="39"/>
        <v>10595</v>
      </c>
      <c r="AU189" s="67">
        <f t="shared" si="32"/>
        <v>390.00000000000006</v>
      </c>
      <c r="AX189" s="50">
        <f t="shared" si="33"/>
        <v>1</v>
      </c>
      <c r="AY189" s="1">
        <f t="shared" si="34"/>
        <v>265.00000000000006</v>
      </c>
      <c r="AZ189" s="51" t="str">
        <f t="shared" si="35"/>
        <v/>
      </c>
    </row>
    <row r="190" spans="26:52" ht="19.95" customHeight="1" x14ac:dyDescent="0.25">
      <c r="Z190" s="5">
        <f t="shared" si="36"/>
        <v>187</v>
      </c>
      <c r="AA190" s="112">
        <v>45819</v>
      </c>
      <c r="AB190" s="113" t="s">
        <v>46</v>
      </c>
      <c r="AC190" s="113" t="s">
        <v>33</v>
      </c>
      <c r="AD190" s="54">
        <v>500</v>
      </c>
      <c r="AE190" s="55">
        <v>65</v>
      </c>
      <c r="AF190" s="56">
        <v>0.53500000000000003</v>
      </c>
      <c r="AG190" s="57">
        <v>45821</v>
      </c>
      <c r="AH190" s="53" t="s">
        <v>39</v>
      </c>
      <c r="AI190" s="62">
        <v>0.85</v>
      </c>
      <c r="AJ190" s="58"/>
      <c r="AK190" s="59">
        <f t="shared" si="28"/>
        <v>-1.5887850467289719</v>
      </c>
      <c r="AL190" s="60">
        <f t="shared" si="29"/>
        <v>0.85</v>
      </c>
      <c r="AM190" s="61">
        <f t="shared" si="40"/>
        <v>5</v>
      </c>
      <c r="AN190" s="54">
        <f t="shared" si="30"/>
        <v>425</v>
      </c>
      <c r="AO190" s="62">
        <v>0.5</v>
      </c>
      <c r="AP190" s="55"/>
      <c r="AQ190" s="63">
        <f t="shared" si="37"/>
        <v>-0.41176470588235292</v>
      </c>
      <c r="AR190" s="64">
        <f t="shared" si="38"/>
        <v>-175</v>
      </c>
      <c r="AS190" s="115"/>
      <c r="AT190" s="66">
        <f t="shared" si="39"/>
        <v>10420</v>
      </c>
      <c r="AU190" s="67">
        <f t="shared" si="32"/>
        <v>425</v>
      </c>
      <c r="AX190" s="50">
        <f t="shared" si="33"/>
        <v>0</v>
      </c>
      <c r="AY190" s="1">
        <f t="shared" si="34"/>
        <v>-175</v>
      </c>
      <c r="AZ190" s="51" t="str">
        <f t="shared" si="35"/>
        <v/>
      </c>
    </row>
    <row r="191" spans="26:52" ht="19.95" customHeight="1" x14ac:dyDescent="0.25">
      <c r="Z191" s="5">
        <f t="shared" si="36"/>
        <v>188</v>
      </c>
      <c r="AA191" s="112">
        <v>45819</v>
      </c>
      <c r="AB191" s="113" t="s">
        <v>151</v>
      </c>
      <c r="AC191" s="113" t="s">
        <v>33</v>
      </c>
      <c r="AD191" s="54">
        <v>500</v>
      </c>
      <c r="AE191" s="55">
        <v>115</v>
      </c>
      <c r="AF191" s="56">
        <v>0.45</v>
      </c>
      <c r="AG191" s="57">
        <v>45821</v>
      </c>
      <c r="AH191" s="53" t="s">
        <v>39</v>
      </c>
      <c r="AI191" s="62">
        <v>1.9</v>
      </c>
      <c r="AJ191" s="58"/>
      <c r="AK191" s="59">
        <f t="shared" si="28"/>
        <v>-4.2222222222222223</v>
      </c>
      <c r="AL191" s="60">
        <f t="shared" si="29"/>
        <v>1.9</v>
      </c>
      <c r="AM191" s="61">
        <f t="shared" si="40"/>
        <v>2</v>
      </c>
      <c r="AN191" s="54">
        <f t="shared" si="30"/>
        <v>380</v>
      </c>
      <c r="AO191" s="62">
        <v>2.2799999999999998</v>
      </c>
      <c r="AP191" s="55"/>
      <c r="AQ191" s="63">
        <f t="shared" si="37"/>
        <v>0.19999999999999996</v>
      </c>
      <c r="AR191" s="64">
        <f t="shared" si="38"/>
        <v>75.999999999999972</v>
      </c>
      <c r="AS191" s="115"/>
      <c r="AT191" s="66">
        <f t="shared" si="39"/>
        <v>10496</v>
      </c>
      <c r="AU191" s="67">
        <f t="shared" si="32"/>
        <v>380</v>
      </c>
      <c r="AX191" s="50">
        <f t="shared" si="33"/>
        <v>1</v>
      </c>
      <c r="AY191" s="1">
        <f t="shared" si="34"/>
        <v>75.999999999999972</v>
      </c>
      <c r="AZ191" s="51" t="str">
        <f t="shared" si="35"/>
        <v/>
      </c>
    </row>
    <row r="192" spans="26:52" ht="19.95" customHeight="1" x14ac:dyDescent="0.25">
      <c r="Z192" s="5">
        <f t="shared" si="36"/>
        <v>189</v>
      </c>
      <c r="AA192" s="112">
        <v>45820</v>
      </c>
      <c r="AB192" s="113" t="s">
        <v>61</v>
      </c>
      <c r="AC192" s="113" t="s">
        <v>33</v>
      </c>
      <c r="AD192" s="54">
        <v>500</v>
      </c>
      <c r="AE192" s="55">
        <v>74</v>
      </c>
      <c r="AF192" s="56">
        <v>0.56699999999999995</v>
      </c>
      <c r="AG192" s="57">
        <v>45821</v>
      </c>
      <c r="AH192" s="53" t="s">
        <v>39</v>
      </c>
      <c r="AI192" s="62">
        <v>1.75</v>
      </c>
      <c r="AJ192" s="58"/>
      <c r="AK192" s="59">
        <f t="shared" si="28"/>
        <v>-3.0864197530864201</v>
      </c>
      <c r="AL192" s="60">
        <f t="shared" si="29"/>
        <v>1.75</v>
      </c>
      <c r="AM192" s="61">
        <f t="shared" si="40"/>
        <v>2</v>
      </c>
      <c r="AN192" s="54">
        <f t="shared" si="30"/>
        <v>350</v>
      </c>
      <c r="AO192" s="62">
        <v>2.2599999999999998</v>
      </c>
      <c r="AP192" s="55"/>
      <c r="AQ192" s="63">
        <f t="shared" si="37"/>
        <v>0.29142857142857131</v>
      </c>
      <c r="AR192" s="64">
        <f t="shared" si="38"/>
        <v>101.99999999999996</v>
      </c>
      <c r="AS192" s="115"/>
      <c r="AT192" s="66">
        <f t="shared" si="39"/>
        <v>10598</v>
      </c>
      <c r="AU192" s="67">
        <f t="shared" si="32"/>
        <v>350</v>
      </c>
      <c r="AX192" s="50">
        <f t="shared" si="33"/>
        <v>1</v>
      </c>
      <c r="AY192" s="1">
        <f t="shared" si="34"/>
        <v>101.99999999999996</v>
      </c>
      <c r="AZ192" s="51" t="str">
        <f t="shared" si="35"/>
        <v/>
      </c>
    </row>
    <row r="193" spans="26:52" ht="19.95" customHeight="1" x14ac:dyDescent="0.25">
      <c r="Z193" s="5">
        <f t="shared" si="36"/>
        <v>190</v>
      </c>
      <c r="AA193" s="112">
        <v>45820</v>
      </c>
      <c r="AB193" s="113" t="s">
        <v>152</v>
      </c>
      <c r="AC193" s="113" t="s">
        <v>33</v>
      </c>
      <c r="AD193" s="54">
        <v>500</v>
      </c>
      <c r="AE193" s="55">
        <v>66</v>
      </c>
      <c r="AF193" s="56">
        <v>0.56499999999999995</v>
      </c>
      <c r="AG193" s="57">
        <v>45821</v>
      </c>
      <c r="AH193" s="53" t="s">
        <v>39</v>
      </c>
      <c r="AI193" s="62">
        <v>3.35</v>
      </c>
      <c r="AJ193" s="58">
        <v>1</v>
      </c>
      <c r="AK193" s="59">
        <f t="shared" si="28"/>
        <v>-4.1592920353982308</v>
      </c>
      <c r="AL193" s="60">
        <f t="shared" si="29"/>
        <v>2.35</v>
      </c>
      <c r="AM193" s="61">
        <f t="shared" si="40"/>
        <v>2</v>
      </c>
      <c r="AN193" s="54">
        <f t="shared" si="30"/>
        <v>670</v>
      </c>
      <c r="AO193" s="62">
        <v>2.75</v>
      </c>
      <c r="AP193" s="55">
        <v>3.4</v>
      </c>
      <c r="AQ193" s="63">
        <f t="shared" si="37"/>
        <v>-0.11702127659574464</v>
      </c>
      <c r="AR193" s="64">
        <f t="shared" si="38"/>
        <v>-54.999999999999986</v>
      </c>
      <c r="AS193" s="115"/>
      <c r="AT193" s="66">
        <f t="shared" si="39"/>
        <v>10543</v>
      </c>
      <c r="AU193" s="67">
        <f t="shared" si="32"/>
        <v>470</v>
      </c>
      <c r="AX193" s="50">
        <f t="shared" si="33"/>
        <v>0</v>
      </c>
      <c r="AY193" s="1">
        <f t="shared" si="34"/>
        <v>-54.999999999999986</v>
      </c>
      <c r="AZ193" s="51" t="str">
        <f t="shared" si="35"/>
        <v/>
      </c>
    </row>
    <row r="194" spans="26:52" ht="19.95" customHeight="1" x14ac:dyDescent="0.25">
      <c r="Z194" s="5">
        <f t="shared" si="36"/>
        <v>191</v>
      </c>
      <c r="AA194" s="112">
        <v>45820</v>
      </c>
      <c r="AB194" s="113" t="s">
        <v>140</v>
      </c>
      <c r="AC194" s="113" t="s">
        <v>33</v>
      </c>
      <c r="AD194" s="54">
        <v>500</v>
      </c>
      <c r="AE194" s="55">
        <v>192.5</v>
      </c>
      <c r="AF194" s="56">
        <v>0.57099999999999995</v>
      </c>
      <c r="AG194" s="57">
        <v>45821</v>
      </c>
      <c r="AH194" s="53" t="s">
        <v>39</v>
      </c>
      <c r="AI194" s="62">
        <v>4.0999999999999996</v>
      </c>
      <c r="AJ194" s="58">
        <v>2</v>
      </c>
      <c r="AK194" s="59">
        <f t="shared" si="28"/>
        <v>-3.6777583187390541</v>
      </c>
      <c r="AL194" s="60">
        <f t="shared" si="29"/>
        <v>2.0999999999999996</v>
      </c>
      <c r="AM194" s="61">
        <f t="shared" si="40"/>
        <v>2</v>
      </c>
      <c r="AN194" s="54">
        <f t="shared" si="30"/>
        <v>819.99999999999989</v>
      </c>
      <c r="AO194" s="62">
        <v>6.6</v>
      </c>
      <c r="AP194" s="55">
        <v>6.75</v>
      </c>
      <c r="AQ194" s="63">
        <f t="shared" si="37"/>
        <v>1.2261904761904765</v>
      </c>
      <c r="AR194" s="64">
        <f t="shared" si="38"/>
        <v>515</v>
      </c>
      <c r="AS194" s="115"/>
      <c r="AT194" s="66">
        <f t="shared" si="39"/>
        <v>11058</v>
      </c>
      <c r="AU194" s="67">
        <f t="shared" si="32"/>
        <v>419.99999999999994</v>
      </c>
      <c r="AX194" s="50">
        <f t="shared" si="33"/>
        <v>1</v>
      </c>
      <c r="AY194" s="1">
        <f t="shared" si="34"/>
        <v>515</v>
      </c>
      <c r="AZ194" s="51" t="str">
        <f t="shared" si="35"/>
        <v/>
      </c>
    </row>
    <row r="195" spans="26:52" ht="19.95" customHeight="1" x14ac:dyDescent="0.25">
      <c r="Z195" s="5">
        <f t="shared" si="36"/>
        <v>192</v>
      </c>
      <c r="AA195" s="112">
        <v>45826</v>
      </c>
      <c r="AB195" s="113" t="s">
        <v>153</v>
      </c>
      <c r="AC195" s="113" t="s">
        <v>33</v>
      </c>
      <c r="AD195" s="54">
        <v>500</v>
      </c>
      <c r="AE195" s="55">
        <v>272.5</v>
      </c>
      <c r="AF195" s="56">
        <v>0.54800000000000004</v>
      </c>
      <c r="AG195" s="57">
        <v>45828</v>
      </c>
      <c r="AH195" s="53" t="s">
        <v>39</v>
      </c>
      <c r="AI195" s="62">
        <v>2.5499999999999998</v>
      </c>
      <c r="AJ195" s="58">
        <v>0.5</v>
      </c>
      <c r="AK195" s="59">
        <f t="shared" si="28"/>
        <v>-3.7408759124087587</v>
      </c>
      <c r="AL195" s="60">
        <f t="shared" si="29"/>
        <v>2.0499999999999998</v>
      </c>
      <c r="AM195" s="61">
        <f t="shared" si="40"/>
        <v>2</v>
      </c>
      <c r="AN195" s="54">
        <f t="shared" si="30"/>
        <v>509.99999999999994</v>
      </c>
      <c r="AO195" s="62">
        <v>3.75</v>
      </c>
      <c r="AP195" s="55">
        <v>4.6500000000000004</v>
      </c>
      <c r="AQ195" s="63">
        <f t="shared" si="37"/>
        <v>0.80487804878048808</v>
      </c>
      <c r="AR195" s="64">
        <f t="shared" si="38"/>
        <v>330.00000000000006</v>
      </c>
      <c r="AS195" s="115"/>
      <c r="AT195" s="66">
        <f t="shared" si="39"/>
        <v>11388</v>
      </c>
      <c r="AU195" s="67">
        <f t="shared" si="32"/>
        <v>409.99999999999994</v>
      </c>
      <c r="AX195" s="50">
        <f t="shared" si="33"/>
        <v>1</v>
      </c>
      <c r="AY195" s="1">
        <f t="shared" si="34"/>
        <v>330.00000000000006</v>
      </c>
      <c r="AZ195" s="51" t="str">
        <f t="shared" si="35"/>
        <v/>
      </c>
    </row>
    <row r="196" spans="26:52" ht="19.95" customHeight="1" x14ac:dyDescent="0.25">
      <c r="Z196" s="5">
        <f t="shared" si="36"/>
        <v>193</v>
      </c>
      <c r="AA196" s="112">
        <v>45826</v>
      </c>
      <c r="AB196" s="113" t="s">
        <v>35</v>
      </c>
      <c r="AC196" s="113" t="s">
        <v>114</v>
      </c>
      <c r="AD196" s="54">
        <v>500</v>
      </c>
      <c r="AE196" s="55">
        <v>325</v>
      </c>
      <c r="AF196" s="56">
        <v>0.47899999999999998</v>
      </c>
      <c r="AG196" s="57">
        <v>45828</v>
      </c>
      <c r="AH196" s="53" t="s">
        <v>39</v>
      </c>
      <c r="AI196" s="62">
        <v>5.2</v>
      </c>
      <c r="AJ196" s="58">
        <v>3</v>
      </c>
      <c r="AK196" s="59">
        <f t="shared" ref="AK196:AK259" si="41">IF(AH196="C",-(AI196-AJ196)/AF196,-(AI196-AJ196)/AF196)</f>
        <v>-4.5929018789144056</v>
      </c>
      <c r="AL196" s="60">
        <f t="shared" ref="AL196:AL259" si="42">AI196-AJ196</f>
        <v>2.2000000000000002</v>
      </c>
      <c r="AM196" s="61">
        <f t="shared" si="40"/>
        <v>2</v>
      </c>
      <c r="AN196" s="54">
        <f t="shared" ref="AN196:AN259" si="43">AM196*AI196*100</f>
        <v>1040</v>
      </c>
      <c r="AO196" s="62">
        <v>5.3</v>
      </c>
      <c r="AP196" s="55">
        <v>4.8</v>
      </c>
      <c r="AQ196" s="63">
        <f t="shared" si="37"/>
        <v>-6.8181818181818343E-2</v>
      </c>
      <c r="AR196" s="64">
        <f t="shared" si="38"/>
        <v>-30.000000000000071</v>
      </c>
      <c r="AS196" s="115"/>
      <c r="AT196" s="66">
        <f t="shared" si="39"/>
        <v>11358</v>
      </c>
      <c r="AU196" s="67">
        <f t="shared" si="32"/>
        <v>440.00000000000006</v>
      </c>
      <c r="AX196" s="50">
        <f t="shared" si="33"/>
        <v>0</v>
      </c>
      <c r="AY196" s="1" t="str">
        <f t="shared" si="34"/>
        <v/>
      </c>
      <c r="AZ196" s="51">
        <f t="shared" si="35"/>
        <v>-30.000000000000071</v>
      </c>
    </row>
    <row r="197" spans="26:52" ht="19.95" customHeight="1" x14ac:dyDescent="0.25">
      <c r="Z197" s="5">
        <f t="shared" si="36"/>
        <v>194</v>
      </c>
      <c r="AA197" s="112">
        <v>45826</v>
      </c>
      <c r="AB197" s="113" t="s">
        <v>110</v>
      </c>
      <c r="AC197" s="113" t="s">
        <v>114</v>
      </c>
      <c r="AD197" s="54">
        <v>500</v>
      </c>
      <c r="AE197" s="55">
        <v>600</v>
      </c>
      <c r="AF197" s="56">
        <v>0.48399999999999999</v>
      </c>
      <c r="AG197" s="57">
        <v>45828</v>
      </c>
      <c r="AH197" s="53" t="s">
        <v>39</v>
      </c>
      <c r="AI197" s="62">
        <v>2.77</v>
      </c>
      <c r="AJ197" s="58">
        <v>0.5</v>
      </c>
      <c r="AK197" s="59">
        <f t="shared" si="41"/>
        <v>-4.6900826446280997</v>
      </c>
      <c r="AL197" s="60">
        <f t="shared" si="42"/>
        <v>2.27</v>
      </c>
      <c r="AM197" s="61">
        <f t="shared" si="40"/>
        <v>2</v>
      </c>
      <c r="AN197" s="54">
        <f t="shared" si="43"/>
        <v>554</v>
      </c>
      <c r="AO197" s="62">
        <v>3.35</v>
      </c>
      <c r="AP197" s="55"/>
      <c r="AQ197" s="63">
        <f t="shared" si="37"/>
        <v>0.25550660792951546</v>
      </c>
      <c r="AR197" s="64">
        <f t="shared" si="38"/>
        <v>116.00000000000001</v>
      </c>
      <c r="AS197" s="115"/>
      <c r="AT197" s="66">
        <f t="shared" si="39"/>
        <v>11474</v>
      </c>
      <c r="AU197" s="67">
        <f t="shared" ref="AU197:AU202" si="44">AL197*AM197*100</f>
        <v>454</v>
      </c>
      <c r="AX197" s="50">
        <f t="shared" ref="AX197:AX260" si="45">IF(AR197&gt;1,1,0)</f>
        <v>1</v>
      </c>
      <c r="AY197" s="1" t="str">
        <f t="shared" ref="AY197:AY260" si="46">IF(AC197=$AY$3,AR197,"")</f>
        <v/>
      </c>
      <c r="AZ197" s="51">
        <f t="shared" ref="AZ197:AZ260" si="47">IF(AC197=$AZ$3,AR197,"")</f>
        <v>116.00000000000001</v>
      </c>
    </row>
    <row r="198" spans="26:52" ht="19.95" customHeight="1" x14ac:dyDescent="0.25">
      <c r="Z198" s="5">
        <f t="shared" ref="Z198:Z261" si="48">Z197+1</f>
        <v>195</v>
      </c>
      <c r="AA198" s="112">
        <v>45833</v>
      </c>
      <c r="AB198" s="113" t="s">
        <v>94</v>
      </c>
      <c r="AC198" s="113" t="s">
        <v>33</v>
      </c>
      <c r="AD198" s="54">
        <v>500</v>
      </c>
      <c r="AE198" s="55">
        <v>170</v>
      </c>
      <c r="AF198" s="56">
        <v>0.53600000000000003</v>
      </c>
      <c r="AG198" s="57">
        <v>45835</v>
      </c>
      <c r="AH198" s="53" t="s">
        <v>39</v>
      </c>
      <c r="AI198" s="62">
        <v>1.93</v>
      </c>
      <c r="AJ198" s="58"/>
      <c r="AK198" s="59">
        <f t="shared" si="41"/>
        <v>-3.600746268656716</v>
      </c>
      <c r="AL198" s="60">
        <f t="shared" si="42"/>
        <v>1.93</v>
      </c>
      <c r="AM198" s="61">
        <f t="shared" si="40"/>
        <v>2</v>
      </c>
      <c r="AN198" s="54">
        <f t="shared" si="43"/>
        <v>386</v>
      </c>
      <c r="AO198" s="62">
        <v>1.84</v>
      </c>
      <c r="AP198" s="55"/>
      <c r="AQ198" s="63">
        <f t="shared" si="37"/>
        <v>-4.6632124352331536E-2</v>
      </c>
      <c r="AR198" s="64">
        <f t="shared" si="38"/>
        <v>-17.999999999999972</v>
      </c>
      <c r="AS198" s="115"/>
      <c r="AT198" s="66">
        <f t="shared" si="39"/>
        <v>11456</v>
      </c>
      <c r="AU198" s="67">
        <f t="shared" si="44"/>
        <v>386</v>
      </c>
      <c r="AX198" s="50">
        <f t="shared" si="45"/>
        <v>0</v>
      </c>
      <c r="AY198" s="1">
        <f t="shared" si="46"/>
        <v>-17.999999999999972</v>
      </c>
      <c r="AZ198" s="51" t="str">
        <f t="shared" si="47"/>
        <v/>
      </c>
    </row>
    <row r="199" spans="26:52" ht="19.95" customHeight="1" x14ac:dyDescent="0.25">
      <c r="Z199" s="5">
        <f t="shared" si="48"/>
        <v>196</v>
      </c>
      <c r="AA199" s="112">
        <v>45833</v>
      </c>
      <c r="AB199" s="113" t="s">
        <v>35</v>
      </c>
      <c r="AC199" s="113" t="s">
        <v>33</v>
      </c>
      <c r="AD199" s="54">
        <v>500</v>
      </c>
      <c r="AE199" s="55">
        <v>335</v>
      </c>
      <c r="AF199" s="56">
        <v>0.42399999999999999</v>
      </c>
      <c r="AG199" s="57">
        <v>45835</v>
      </c>
      <c r="AH199" s="53" t="s">
        <v>36</v>
      </c>
      <c r="AI199" s="62">
        <v>5.9</v>
      </c>
      <c r="AJ199" s="58">
        <v>3.5</v>
      </c>
      <c r="AK199" s="59">
        <f t="shared" si="41"/>
        <v>-5.6603773584905674</v>
      </c>
      <c r="AL199" s="60">
        <f t="shared" si="42"/>
        <v>2.4000000000000004</v>
      </c>
      <c r="AM199" s="61">
        <f t="shared" si="40"/>
        <v>2</v>
      </c>
      <c r="AN199" s="54">
        <f t="shared" si="43"/>
        <v>1180</v>
      </c>
      <c r="AO199" s="62">
        <v>9.3000000000000007</v>
      </c>
      <c r="AP199" s="55"/>
      <c r="AQ199" s="63">
        <f t="shared" ref="AQ199:AQ262" si="49">(AVERAGE(AO199:AP199)-AI199)/AL199</f>
        <v>1.4166666666666665</v>
      </c>
      <c r="AR199" s="64">
        <f t="shared" ref="AR199:AR262" si="50">(AVERAGE(AO199:AP199)-AI199)*100*AM199</f>
        <v>680.00000000000011</v>
      </c>
      <c r="AS199" s="115"/>
      <c r="AT199" s="66">
        <f t="shared" ref="AT199:AT262" si="51">AR199+AT198</f>
        <v>12136</v>
      </c>
      <c r="AU199" s="67">
        <f t="shared" si="44"/>
        <v>480.00000000000006</v>
      </c>
      <c r="AX199" s="50">
        <f t="shared" si="45"/>
        <v>1</v>
      </c>
      <c r="AY199" s="1">
        <f t="shared" si="46"/>
        <v>680.00000000000011</v>
      </c>
      <c r="AZ199" s="51" t="str">
        <f t="shared" si="47"/>
        <v/>
      </c>
    </row>
    <row r="200" spans="26:52" ht="19.95" customHeight="1" x14ac:dyDescent="0.25">
      <c r="Z200" s="5">
        <f t="shared" si="48"/>
        <v>197</v>
      </c>
      <c r="AA200" s="112">
        <v>45833</v>
      </c>
      <c r="AB200" s="113" t="s">
        <v>56</v>
      </c>
      <c r="AC200" s="113" t="s">
        <v>33</v>
      </c>
      <c r="AD200" s="54">
        <v>500</v>
      </c>
      <c r="AE200" s="55">
        <v>148</v>
      </c>
      <c r="AF200" s="56">
        <v>0.42899999999999999</v>
      </c>
      <c r="AG200" s="57">
        <v>45835</v>
      </c>
      <c r="AH200" s="53" t="s">
        <v>39</v>
      </c>
      <c r="AI200" s="62">
        <v>2.0299999999999998</v>
      </c>
      <c r="AJ200" s="58"/>
      <c r="AK200" s="59">
        <f t="shared" si="41"/>
        <v>-4.7319347319347314</v>
      </c>
      <c r="AL200" s="60">
        <f t="shared" si="42"/>
        <v>2.0299999999999998</v>
      </c>
      <c r="AM200" s="61">
        <f t="shared" si="40"/>
        <v>2</v>
      </c>
      <c r="AN200" s="54">
        <f t="shared" si="43"/>
        <v>405.99999999999994</v>
      </c>
      <c r="AO200" s="62">
        <v>2.3199999999999998</v>
      </c>
      <c r="AP200" s="55">
        <v>1.88</v>
      </c>
      <c r="AQ200" s="63">
        <f t="shared" si="49"/>
        <v>3.4482758620689578E-2</v>
      </c>
      <c r="AR200" s="64">
        <f t="shared" si="50"/>
        <v>13.999999999999968</v>
      </c>
      <c r="AS200" s="115"/>
      <c r="AT200" s="66">
        <f t="shared" si="51"/>
        <v>12150</v>
      </c>
      <c r="AU200" s="67">
        <f t="shared" si="44"/>
        <v>405.99999999999994</v>
      </c>
      <c r="AX200" s="50">
        <f t="shared" si="45"/>
        <v>1</v>
      </c>
      <c r="AY200" s="1">
        <f t="shared" si="46"/>
        <v>13.999999999999968</v>
      </c>
      <c r="AZ200" s="51" t="str">
        <f t="shared" si="47"/>
        <v/>
      </c>
    </row>
    <row r="201" spans="26:52" ht="19.95" customHeight="1" x14ac:dyDescent="0.25">
      <c r="Z201" s="5">
        <f t="shared" si="48"/>
        <v>198</v>
      </c>
      <c r="AA201" s="112">
        <v>45833</v>
      </c>
      <c r="AB201" s="113" t="s">
        <v>96</v>
      </c>
      <c r="AC201" s="113" t="s">
        <v>114</v>
      </c>
      <c r="AD201" s="54">
        <v>500</v>
      </c>
      <c r="AE201" s="55">
        <v>495</v>
      </c>
      <c r="AF201" s="56">
        <v>0.47299999999999998</v>
      </c>
      <c r="AG201" s="57">
        <v>45835</v>
      </c>
      <c r="AH201" s="53" t="s">
        <v>39</v>
      </c>
      <c r="AI201" s="62">
        <v>2.29</v>
      </c>
      <c r="AJ201" s="58"/>
      <c r="AK201" s="59">
        <f t="shared" si="41"/>
        <v>-4.8414376321353068</v>
      </c>
      <c r="AL201" s="60">
        <f t="shared" si="42"/>
        <v>2.29</v>
      </c>
      <c r="AM201" s="61">
        <f t="shared" si="40"/>
        <v>2</v>
      </c>
      <c r="AN201" s="54">
        <f t="shared" si="43"/>
        <v>458</v>
      </c>
      <c r="AO201" s="62">
        <v>2.15</v>
      </c>
      <c r="AP201" s="55"/>
      <c r="AQ201" s="63">
        <f t="shared" si="49"/>
        <v>-6.1135371179039354E-2</v>
      </c>
      <c r="AR201" s="64">
        <f t="shared" si="50"/>
        <v>-28.000000000000025</v>
      </c>
      <c r="AS201" s="115"/>
      <c r="AT201" s="66">
        <f t="shared" si="51"/>
        <v>12122</v>
      </c>
      <c r="AU201" s="67">
        <f t="shared" si="44"/>
        <v>458</v>
      </c>
      <c r="AX201" s="50">
        <f t="shared" si="45"/>
        <v>0</v>
      </c>
      <c r="AY201" s="1" t="str">
        <f t="shared" si="46"/>
        <v/>
      </c>
      <c r="AZ201" s="51">
        <f t="shared" si="47"/>
        <v>-28.000000000000025</v>
      </c>
    </row>
    <row r="202" spans="26:52" ht="19.95" customHeight="1" x14ac:dyDescent="0.25">
      <c r="Z202" s="5">
        <f t="shared" si="48"/>
        <v>199</v>
      </c>
      <c r="AA202" s="112">
        <v>45834</v>
      </c>
      <c r="AB202" s="113" t="s">
        <v>122</v>
      </c>
      <c r="AC202" s="113" t="s">
        <v>33</v>
      </c>
      <c r="AD202" s="54">
        <v>500</v>
      </c>
      <c r="AE202" s="55">
        <v>677.5</v>
      </c>
      <c r="AF202" s="56">
        <v>0.55600000000000005</v>
      </c>
      <c r="AG202" s="57">
        <v>45835</v>
      </c>
      <c r="AH202" s="53" t="s">
        <v>39</v>
      </c>
      <c r="AI202" s="62">
        <v>7.25</v>
      </c>
      <c r="AJ202" s="58">
        <v>5</v>
      </c>
      <c r="AK202" s="59">
        <f t="shared" si="41"/>
        <v>-4.0467625899280568</v>
      </c>
      <c r="AL202" s="60">
        <f t="shared" si="42"/>
        <v>2.25</v>
      </c>
      <c r="AM202" s="61">
        <f t="shared" si="40"/>
        <v>2</v>
      </c>
      <c r="AN202" s="54">
        <f t="shared" si="43"/>
        <v>1450</v>
      </c>
      <c r="AO202" s="62">
        <v>6.75</v>
      </c>
      <c r="AP202" s="55"/>
      <c r="AQ202" s="63">
        <f t="shared" si="49"/>
        <v>-0.22222222222222221</v>
      </c>
      <c r="AR202" s="64">
        <f t="shared" si="50"/>
        <v>-100</v>
      </c>
      <c r="AS202" s="115"/>
      <c r="AT202" s="66">
        <f t="shared" si="51"/>
        <v>12022</v>
      </c>
      <c r="AU202" s="67">
        <f t="shared" si="44"/>
        <v>450</v>
      </c>
      <c r="AX202" s="50">
        <f t="shared" si="45"/>
        <v>0</v>
      </c>
      <c r="AY202" s="1">
        <f t="shared" si="46"/>
        <v>-100</v>
      </c>
      <c r="AZ202" s="51" t="str">
        <f t="shared" si="47"/>
        <v/>
      </c>
    </row>
    <row r="203" spans="26:52" ht="19.95" customHeight="1" x14ac:dyDescent="0.25">
      <c r="Z203" s="5">
        <f t="shared" si="48"/>
        <v>200</v>
      </c>
      <c r="AA203" s="112">
        <v>45834</v>
      </c>
      <c r="AB203" s="113" t="s">
        <v>56</v>
      </c>
      <c r="AC203" s="113" t="s">
        <v>33</v>
      </c>
      <c r="AD203" s="54">
        <v>500</v>
      </c>
      <c r="AE203" s="55">
        <v>146</v>
      </c>
      <c r="AF203" s="56">
        <v>0.55200000000000005</v>
      </c>
      <c r="AG203" s="57">
        <v>45835</v>
      </c>
      <c r="AH203" s="53" t="s">
        <v>39</v>
      </c>
      <c r="AI203" s="62">
        <v>2.4500000000000002</v>
      </c>
      <c r="AJ203" s="58"/>
      <c r="AK203" s="59">
        <f t="shared" si="41"/>
        <v>-4.4384057971014492</v>
      </c>
      <c r="AL203" s="60">
        <f t="shared" si="42"/>
        <v>2.4500000000000002</v>
      </c>
      <c r="AM203" s="61">
        <f t="shared" si="40"/>
        <v>2</v>
      </c>
      <c r="AN203" s="54">
        <f t="shared" si="43"/>
        <v>490.00000000000006</v>
      </c>
      <c r="AO203" s="62">
        <v>3.15</v>
      </c>
      <c r="AP203" s="55"/>
      <c r="AQ203" s="63">
        <f t="shared" si="49"/>
        <v>0.28571428571428559</v>
      </c>
      <c r="AR203" s="64">
        <f t="shared" si="50"/>
        <v>139.99999999999994</v>
      </c>
      <c r="AS203" s="115"/>
      <c r="AT203" s="66">
        <f t="shared" si="51"/>
        <v>12162</v>
      </c>
      <c r="AU203" s="67">
        <f>AL203*AM203*100</f>
        <v>490.00000000000006</v>
      </c>
      <c r="AX203" s="50">
        <f t="shared" si="45"/>
        <v>1</v>
      </c>
      <c r="AY203" s="1">
        <f t="shared" si="46"/>
        <v>139.99999999999994</v>
      </c>
      <c r="AZ203" s="51" t="str">
        <f t="shared" si="47"/>
        <v/>
      </c>
    </row>
    <row r="204" spans="26:52" ht="19.95" customHeight="1" x14ac:dyDescent="0.25">
      <c r="Z204" s="5">
        <f t="shared" si="48"/>
        <v>201</v>
      </c>
      <c r="AA204" s="112">
        <v>45834</v>
      </c>
      <c r="AB204" s="113" t="s">
        <v>154</v>
      </c>
      <c r="AC204" s="113" t="s">
        <v>33</v>
      </c>
      <c r="AD204" s="54">
        <v>500</v>
      </c>
      <c r="AE204" s="55">
        <v>35.5</v>
      </c>
      <c r="AF204" s="56">
        <v>0.56799999999999995</v>
      </c>
      <c r="AG204" s="57">
        <v>45835</v>
      </c>
      <c r="AH204" s="53" t="s">
        <v>39</v>
      </c>
      <c r="AI204" s="62">
        <v>1.1200000000000001</v>
      </c>
      <c r="AJ204" s="58"/>
      <c r="AK204" s="59">
        <f t="shared" si="41"/>
        <v>-1.9718309859154932</v>
      </c>
      <c r="AL204" s="60">
        <f t="shared" si="42"/>
        <v>1.1200000000000001</v>
      </c>
      <c r="AM204" s="61">
        <f t="shared" si="40"/>
        <v>4</v>
      </c>
      <c r="AN204" s="54">
        <f t="shared" si="43"/>
        <v>448.00000000000006</v>
      </c>
      <c r="AO204" s="62">
        <v>1.82</v>
      </c>
      <c r="AP204" s="55">
        <v>1.58</v>
      </c>
      <c r="AQ204" s="63">
        <f t="shared" si="49"/>
        <v>0.5178571428571429</v>
      </c>
      <c r="AR204" s="64">
        <f t="shared" si="50"/>
        <v>232.00000000000003</v>
      </c>
      <c r="AS204" s="115"/>
      <c r="AT204" s="66">
        <f t="shared" si="51"/>
        <v>12394</v>
      </c>
      <c r="AU204" s="67">
        <f t="shared" ref="AU204:AU267" si="52">AL204*AM204*100</f>
        <v>448.00000000000006</v>
      </c>
      <c r="AX204" s="50">
        <f t="shared" si="45"/>
        <v>1</v>
      </c>
      <c r="AY204" s="1">
        <f t="shared" si="46"/>
        <v>232.00000000000003</v>
      </c>
      <c r="AZ204" s="51" t="str">
        <f t="shared" si="47"/>
        <v/>
      </c>
    </row>
    <row r="205" spans="26:52" ht="19.95" customHeight="1" x14ac:dyDescent="0.25">
      <c r="Z205" s="5">
        <f t="shared" si="48"/>
        <v>202</v>
      </c>
      <c r="AA205" s="112">
        <v>45840</v>
      </c>
      <c r="AB205" s="113" t="s">
        <v>135</v>
      </c>
      <c r="AC205" s="113" t="s">
        <v>33</v>
      </c>
      <c r="AD205" s="54">
        <v>500</v>
      </c>
      <c r="AE205" s="55">
        <v>74</v>
      </c>
      <c r="AF205" s="56">
        <v>0.51500000000000001</v>
      </c>
      <c r="AG205" s="57">
        <v>45841</v>
      </c>
      <c r="AH205" s="53" t="s">
        <v>39</v>
      </c>
      <c r="AI205" s="62">
        <v>1.05</v>
      </c>
      <c r="AJ205" s="58"/>
      <c r="AK205" s="59">
        <f t="shared" si="41"/>
        <v>-2.0388349514563107</v>
      </c>
      <c r="AL205" s="60">
        <f t="shared" si="42"/>
        <v>1.05</v>
      </c>
      <c r="AM205" s="61">
        <f t="shared" si="40"/>
        <v>4</v>
      </c>
      <c r="AN205" s="54">
        <f t="shared" si="43"/>
        <v>420</v>
      </c>
      <c r="AO205" s="62">
        <v>0.95</v>
      </c>
      <c r="AP205" s="55"/>
      <c r="AQ205" s="63">
        <f t="shared" si="49"/>
        <v>-9.5238095238095316E-2</v>
      </c>
      <c r="AR205" s="64">
        <f t="shared" si="50"/>
        <v>-40.000000000000036</v>
      </c>
      <c r="AS205" s="115"/>
      <c r="AT205" s="66">
        <f t="shared" si="51"/>
        <v>12354</v>
      </c>
      <c r="AU205" s="67">
        <f t="shared" si="52"/>
        <v>420</v>
      </c>
      <c r="AX205" s="50">
        <f t="shared" si="45"/>
        <v>0</v>
      </c>
      <c r="AY205" s="1">
        <f t="shared" si="46"/>
        <v>-40.000000000000036</v>
      </c>
      <c r="AZ205" s="51" t="str">
        <f t="shared" si="47"/>
        <v/>
      </c>
    </row>
    <row r="206" spans="26:52" ht="19.95" customHeight="1" x14ac:dyDescent="0.25">
      <c r="Z206" s="5">
        <f t="shared" si="48"/>
        <v>203</v>
      </c>
      <c r="AA206" s="112">
        <v>45840</v>
      </c>
      <c r="AB206" s="113" t="s">
        <v>101</v>
      </c>
      <c r="AC206" s="113" t="s">
        <v>33</v>
      </c>
      <c r="AD206" s="54">
        <v>500</v>
      </c>
      <c r="AE206" s="55">
        <v>210</v>
      </c>
      <c r="AF206" s="56">
        <v>0.59199999999999997</v>
      </c>
      <c r="AG206" s="57">
        <v>45841</v>
      </c>
      <c r="AH206" s="53" t="s">
        <v>39</v>
      </c>
      <c r="AI206" s="62">
        <v>2.14</v>
      </c>
      <c r="AJ206" s="58"/>
      <c r="AK206" s="59">
        <f t="shared" si="41"/>
        <v>-3.6148648648648654</v>
      </c>
      <c r="AL206" s="60">
        <f t="shared" si="42"/>
        <v>2.14</v>
      </c>
      <c r="AM206" s="61">
        <f t="shared" si="40"/>
        <v>2</v>
      </c>
      <c r="AN206" s="54">
        <f t="shared" si="43"/>
        <v>428</v>
      </c>
      <c r="AO206" s="62">
        <v>3.3</v>
      </c>
      <c r="AP206" s="55">
        <v>3.75</v>
      </c>
      <c r="AQ206" s="63">
        <f t="shared" si="49"/>
        <v>0.64719626168224287</v>
      </c>
      <c r="AR206" s="64">
        <f t="shared" si="50"/>
        <v>276.99999999999994</v>
      </c>
      <c r="AS206" s="115"/>
      <c r="AT206" s="66">
        <f t="shared" si="51"/>
        <v>12631</v>
      </c>
      <c r="AU206" s="67">
        <f t="shared" si="52"/>
        <v>428</v>
      </c>
      <c r="AX206" s="50">
        <f t="shared" si="45"/>
        <v>1</v>
      </c>
      <c r="AY206" s="1">
        <f t="shared" si="46"/>
        <v>276.99999999999994</v>
      </c>
      <c r="AZ206" s="51" t="str">
        <f t="shared" si="47"/>
        <v/>
      </c>
    </row>
    <row r="207" spans="26:52" ht="19.95" customHeight="1" x14ac:dyDescent="0.25">
      <c r="Z207" s="5">
        <f t="shared" si="48"/>
        <v>204</v>
      </c>
      <c r="AA207" s="112">
        <v>45840</v>
      </c>
      <c r="AB207" s="113" t="s">
        <v>109</v>
      </c>
      <c r="AC207" s="113" t="s">
        <v>33</v>
      </c>
      <c r="AD207" s="54">
        <v>500</v>
      </c>
      <c r="AE207" s="55">
        <v>16</v>
      </c>
      <c r="AF207" s="56">
        <v>0.70899999999999996</v>
      </c>
      <c r="AG207" s="57">
        <v>45841</v>
      </c>
      <c r="AH207" s="53" t="s">
        <v>39</v>
      </c>
      <c r="AI207" s="62">
        <v>0.6</v>
      </c>
      <c r="AJ207" s="58"/>
      <c r="AK207" s="59">
        <f t="shared" si="41"/>
        <v>-0.84626234132581102</v>
      </c>
      <c r="AL207" s="60">
        <f t="shared" si="42"/>
        <v>0.6</v>
      </c>
      <c r="AM207" s="61">
        <f t="shared" si="40"/>
        <v>8</v>
      </c>
      <c r="AN207" s="54">
        <f t="shared" si="43"/>
        <v>480</v>
      </c>
      <c r="AO207" s="62">
        <v>0.75</v>
      </c>
      <c r="AP207" s="55">
        <v>1.06</v>
      </c>
      <c r="AQ207" s="63">
        <f t="shared" si="49"/>
        <v>0.50833333333333341</v>
      </c>
      <c r="AR207" s="64">
        <f t="shared" si="50"/>
        <v>244.00000000000003</v>
      </c>
      <c r="AS207" s="115"/>
      <c r="AT207" s="66">
        <f t="shared" si="51"/>
        <v>12875</v>
      </c>
      <c r="AU207" s="67">
        <f t="shared" si="52"/>
        <v>480</v>
      </c>
      <c r="AX207" s="50">
        <f t="shared" si="45"/>
        <v>1</v>
      </c>
      <c r="AY207" s="1">
        <f t="shared" si="46"/>
        <v>244.00000000000003</v>
      </c>
      <c r="AZ207" s="51" t="str">
        <f t="shared" si="47"/>
        <v/>
      </c>
    </row>
    <row r="208" spans="26:52" ht="19.95" customHeight="1" x14ac:dyDescent="0.25">
      <c r="Z208" s="5">
        <f t="shared" si="48"/>
        <v>205</v>
      </c>
      <c r="AA208" s="112">
        <v>45840</v>
      </c>
      <c r="AB208" s="113" t="s">
        <v>64</v>
      </c>
      <c r="AC208" s="113" t="s">
        <v>114</v>
      </c>
      <c r="AD208" s="54">
        <v>500</v>
      </c>
      <c r="AE208" s="55">
        <v>155</v>
      </c>
      <c r="AF208" s="56">
        <v>0.53900000000000003</v>
      </c>
      <c r="AG208" s="57">
        <v>45841</v>
      </c>
      <c r="AH208" s="53" t="s">
        <v>39</v>
      </c>
      <c r="AI208" s="62">
        <v>1.47</v>
      </c>
      <c r="AJ208" s="58"/>
      <c r="AK208" s="59">
        <f t="shared" si="41"/>
        <v>-2.7272727272727271</v>
      </c>
      <c r="AL208" s="60">
        <f t="shared" si="42"/>
        <v>1.47</v>
      </c>
      <c r="AM208" s="61">
        <f t="shared" si="40"/>
        <v>3</v>
      </c>
      <c r="AN208" s="54">
        <f t="shared" si="43"/>
        <v>441</v>
      </c>
      <c r="AO208" s="62">
        <v>2.13</v>
      </c>
      <c r="AP208" s="55">
        <v>2.93</v>
      </c>
      <c r="AQ208" s="63">
        <f t="shared" si="49"/>
        <v>0.72108843537414991</v>
      </c>
      <c r="AR208" s="64">
        <f t="shared" si="50"/>
        <v>318.00000000000011</v>
      </c>
      <c r="AS208" s="115"/>
      <c r="AT208" s="66">
        <f t="shared" si="51"/>
        <v>13193</v>
      </c>
      <c r="AU208" s="67">
        <f t="shared" si="52"/>
        <v>441</v>
      </c>
      <c r="AX208" s="50">
        <f t="shared" si="45"/>
        <v>1</v>
      </c>
      <c r="AY208" s="1" t="str">
        <f t="shared" si="46"/>
        <v/>
      </c>
      <c r="AZ208" s="51">
        <f t="shared" si="47"/>
        <v>318.00000000000011</v>
      </c>
    </row>
    <row r="209" spans="26:52" ht="19.95" customHeight="1" x14ac:dyDescent="0.25">
      <c r="Z209" s="5">
        <f t="shared" si="48"/>
        <v>206</v>
      </c>
      <c r="AA209" s="112">
        <v>45841</v>
      </c>
      <c r="AB209" s="113" t="s">
        <v>92</v>
      </c>
      <c r="AC209" s="113" t="s">
        <v>33</v>
      </c>
      <c r="AD209" s="54">
        <v>500</v>
      </c>
      <c r="AE209" s="55">
        <v>62.5</v>
      </c>
      <c r="AF209" s="56">
        <v>0.59199999999999997</v>
      </c>
      <c r="AG209" s="57">
        <v>45841</v>
      </c>
      <c r="AH209" s="53" t="s">
        <v>39</v>
      </c>
      <c r="AI209" s="62">
        <v>0.28000000000000003</v>
      </c>
      <c r="AJ209" s="58"/>
      <c r="AK209" s="59">
        <f t="shared" si="41"/>
        <v>-0.47297297297297303</v>
      </c>
      <c r="AL209" s="60">
        <f t="shared" si="42"/>
        <v>0.28000000000000003</v>
      </c>
      <c r="AM209" s="61">
        <f t="shared" si="40"/>
        <v>17</v>
      </c>
      <c r="AN209" s="54">
        <f t="shared" si="43"/>
        <v>476.00000000000006</v>
      </c>
      <c r="AO209" s="62">
        <v>0.35</v>
      </c>
      <c r="AP209" s="55">
        <v>0.4</v>
      </c>
      <c r="AQ209" s="63">
        <f t="shared" si="49"/>
        <v>0.33928571428571414</v>
      </c>
      <c r="AR209" s="64">
        <f t="shared" si="50"/>
        <v>161.49999999999994</v>
      </c>
      <c r="AS209" s="115"/>
      <c r="AT209" s="66">
        <f t="shared" si="51"/>
        <v>13354.5</v>
      </c>
      <c r="AU209" s="67">
        <f t="shared" si="52"/>
        <v>476.00000000000006</v>
      </c>
      <c r="AX209" s="50">
        <f t="shared" si="45"/>
        <v>1</v>
      </c>
      <c r="AY209" s="1">
        <f t="shared" si="46"/>
        <v>161.49999999999994</v>
      </c>
      <c r="AZ209" s="51" t="str">
        <f t="shared" si="47"/>
        <v/>
      </c>
    </row>
    <row r="210" spans="26:52" ht="19.95" customHeight="1" x14ac:dyDescent="0.25">
      <c r="Z210" s="5">
        <f t="shared" si="48"/>
        <v>207</v>
      </c>
      <c r="AA210" s="112">
        <v>45847</v>
      </c>
      <c r="AB210" s="113" t="s">
        <v>64</v>
      </c>
      <c r="AC210" s="113" t="s">
        <v>33</v>
      </c>
      <c r="AD210" s="54">
        <v>500</v>
      </c>
      <c r="AE210" s="55">
        <v>162.5</v>
      </c>
      <c r="AF210" s="56">
        <v>0.59699999999999998</v>
      </c>
      <c r="AG210" s="57">
        <v>45849</v>
      </c>
      <c r="AH210" s="53" t="s">
        <v>39</v>
      </c>
      <c r="AI210" s="62">
        <v>2.59</v>
      </c>
      <c r="AJ210" s="58">
        <v>0.5</v>
      </c>
      <c r="AK210" s="59">
        <f t="shared" si="41"/>
        <v>-3.5008375209380231</v>
      </c>
      <c r="AL210" s="60">
        <f t="shared" si="42"/>
        <v>2.09</v>
      </c>
      <c r="AM210" s="61">
        <f t="shared" si="40"/>
        <v>2</v>
      </c>
      <c r="AN210" s="54">
        <f t="shared" si="43"/>
        <v>518</v>
      </c>
      <c r="AO210" s="62">
        <v>2.86</v>
      </c>
      <c r="AP210" s="55">
        <v>2.2000000000000002</v>
      </c>
      <c r="AQ210" s="63">
        <f t="shared" si="49"/>
        <v>-2.8708133971291679E-2</v>
      </c>
      <c r="AR210" s="64">
        <f t="shared" si="50"/>
        <v>-11.999999999999922</v>
      </c>
      <c r="AS210" s="115"/>
      <c r="AT210" s="66">
        <f t="shared" si="51"/>
        <v>13342.5</v>
      </c>
      <c r="AU210" s="67">
        <f t="shared" si="52"/>
        <v>418</v>
      </c>
      <c r="AX210" s="50">
        <f t="shared" si="45"/>
        <v>0</v>
      </c>
      <c r="AY210" s="1">
        <f t="shared" si="46"/>
        <v>-11.999999999999922</v>
      </c>
      <c r="AZ210" s="51" t="str">
        <f t="shared" si="47"/>
        <v/>
      </c>
    </row>
    <row r="211" spans="26:52" ht="19.95" customHeight="1" x14ac:dyDescent="0.25">
      <c r="Z211" s="5">
        <f t="shared" si="48"/>
        <v>208</v>
      </c>
      <c r="AA211" s="112">
        <v>45847</v>
      </c>
      <c r="AB211" s="113" t="s">
        <v>110</v>
      </c>
      <c r="AC211" s="113" t="s">
        <v>33</v>
      </c>
      <c r="AD211" s="54">
        <v>500</v>
      </c>
      <c r="AE211" s="55">
        <v>625</v>
      </c>
      <c r="AF211" s="56">
        <v>0.42299999999999999</v>
      </c>
      <c r="AG211" s="57">
        <v>45849</v>
      </c>
      <c r="AH211" s="53" t="s">
        <v>39</v>
      </c>
      <c r="AI211" s="62">
        <v>1.95</v>
      </c>
      <c r="AJ211" s="58"/>
      <c r="AK211" s="59">
        <f t="shared" si="41"/>
        <v>-4.6099290780141846</v>
      </c>
      <c r="AL211" s="60">
        <f t="shared" si="42"/>
        <v>1.95</v>
      </c>
      <c r="AM211" s="61">
        <f t="shared" si="40"/>
        <v>2</v>
      </c>
      <c r="AN211" s="54">
        <f t="shared" si="43"/>
        <v>390</v>
      </c>
      <c r="AO211" s="62">
        <v>2.35</v>
      </c>
      <c r="AP211" s="55">
        <v>2</v>
      </c>
      <c r="AQ211" s="63">
        <f t="shared" si="49"/>
        <v>0.11538461538461532</v>
      </c>
      <c r="AR211" s="64">
        <f t="shared" si="50"/>
        <v>44.999999999999972</v>
      </c>
      <c r="AS211" s="115"/>
      <c r="AT211" s="66">
        <f t="shared" si="51"/>
        <v>13387.5</v>
      </c>
      <c r="AU211" s="67">
        <f t="shared" si="52"/>
        <v>390</v>
      </c>
      <c r="AX211" s="50">
        <f t="shared" si="45"/>
        <v>1</v>
      </c>
      <c r="AY211" s="1">
        <f t="shared" si="46"/>
        <v>44.999999999999972</v>
      </c>
      <c r="AZ211" s="51" t="str">
        <f t="shared" si="47"/>
        <v/>
      </c>
    </row>
    <row r="212" spans="26:52" ht="19.95" customHeight="1" x14ac:dyDescent="0.25">
      <c r="Z212" s="5">
        <f t="shared" si="48"/>
        <v>209</v>
      </c>
      <c r="AA212" s="112">
        <v>45847</v>
      </c>
      <c r="AB212" s="113" t="s">
        <v>119</v>
      </c>
      <c r="AC212" s="113" t="s">
        <v>33</v>
      </c>
      <c r="AD212" s="54">
        <v>500</v>
      </c>
      <c r="AE212" s="55">
        <v>222.5</v>
      </c>
      <c r="AF212" s="56">
        <v>0.47299999999999998</v>
      </c>
      <c r="AG212" s="57">
        <v>45849</v>
      </c>
      <c r="AH212" s="53" t="s">
        <v>39</v>
      </c>
      <c r="AI212" s="62">
        <v>2.04</v>
      </c>
      <c r="AJ212" s="58"/>
      <c r="AK212" s="59">
        <f t="shared" si="41"/>
        <v>-4.3128964059196617</v>
      </c>
      <c r="AL212" s="60">
        <f t="shared" si="42"/>
        <v>2.04</v>
      </c>
      <c r="AM212" s="61">
        <f t="shared" si="40"/>
        <v>2</v>
      </c>
      <c r="AN212" s="54">
        <f t="shared" si="43"/>
        <v>408</v>
      </c>
      <c r="AO212" s="62">
        <v>2.31</v>
      </c>
      <c r="AP212" s="55">
        <v>2.35</v>
      </c>
      <c r="AQ212" s="63">
        <f t="shared" si="49"/>
        <v>0.14215686274509806</v>
      </c>
      <c r="AR212" s="64">
        <f t="shared" si="50"/>
        <v>58.000000000000007</v>
      </c>
      <c r="AS212" s="115"/>
      <c r="AT212" s="66">
        <f t="shared" si="51"/>
        <v>13445.5</v>
      </c>
      <c r="AU212" s="67">
        <f t="shared" si="52"/>
        <v>408</v>
      </c>
      <c r="AX212" s="50">
        <f t="shared" si="45"/>
        <v>1</v>
      </c>
      <c r="AY212" s="1">
        <f t="shared" si="46"/>
        <v>58.000000000000007</v>
      </c>
      <c r="AZ212" s="51" t="str">
        <f t="shared" si="47"/>
        <v/>
      </c>
    </row>
    <row r="213" spans="26:52" ht="19.95" customHeight="1" x14ac:dyDescent="0.25">
      <c r="Z213" s="5">
        <f t="shared" si="48"/>
        <v>210</v>
      </c>
      <c r="AA213" s="112">
        <v>45847</v>
      </c>
      <c r="AB213" s="113" t="s">
        <v>155</v>
      </c>
      <c r="AC213" s="113" t="s">
        <v>34</v>
      </c>
      <c r="AD213" s="54">
        <v>500</v>
      </c>
      <c r="AE213" s="55">
        <v>559</v>
      </c>
      <c r="AF213" s="56">
        <v>0.42299999999999999</v>
      </c>
      <c r="AG213" s="57">
        <v>45849</v>
      </c>
      <c r="AH213" s="53" t="s">
        <v>39</v>
      </c>
      <c r="AI213" s="62">
        <v>1.99</v>
      </c>
      <c r="AJ213" s="58"/>
      <c r="AK213" s="59">
        <f t="shared" si="41"/>
        <v>-4.7044917257683219</v>
      </c>
      <c r="AL213" s="60">
        <f t="shared" si="42"/>
        <v>1.99</v>
      </c>
      <c r="AM213" s="61">
        <f t="shared" si="40"/>
        <v>2</v>
      </c>
      <c r="AN213" s="54">
        <f t="shared" si="43"/>
        <v>398</v>
      </c>
      <c r="AO213" s="62">
        <v>1.74</v>
      </c>
      <c r="AP213" s="55"/>
      <c r="AQ213" s="63">
        <f t="shared" si="49"/>
        <v>-0.12562814070351758</v>
      </c>
      <c r="AR213" s="64">
        <f t="shared" si="50"/>
        <v>-50</v>
      </c>
      <c r="AS213" s="115"/>
      <c r="AT213" s="66">
        <f t="shared" si="51"/>
        <v>13395.5</v>
      </c>
      <c r="AU213" s="67">
        <f t="shared" si="52"/>
        <v>398</v>
      </c>
      <c r="AX213" s="50">
        <f t="shared" si="45"/>
        <v>0</v>
      </c>
      <c r="AY213" s="1" t="str">
        <f t="shared" si="46"/>
        <v/>
      </c>
      <c r="AZ213" s="51">
        <f t="shared" si="47"/>
        <v>-50</v>
      </c>
    </row>
    <row r="214" spans="26:52" ht="19.95" customHeight="1" x14ac:dyDescent="0.25">
      <c r="Z214" s="5">
        <f t="shared" si="48"/>
        <v>211</v>
      </c>
      <c r="AA214" s="112">
        <v>45848</v>
      </c>
      <c r="AB214" s="113" t="s">
        <v>35</v>
      </c>
      <c r="AC214" s="113" t="s">
        <v>33</v>
      </c>
      <c r="AD214" s="54">
        <v>500</v>
      </c>
      <c r="AE214" s="55">
        <v>307.5</v>
      </c>
      <c r="AF214" s="56">
        <v>0.51100000000000001</v>
      </c>
      <c r="AG214" s="57">
        <v>45849</v>
      </c>
      <c r="AH214" s="53" t="s">
        <v>39</v>
      </c>
      <c r="AI214" s="62">
        <v>5.85</v>
      </c>
      <c r="AJ214" s="58">
        <v>1</v>
      </c>
      <c r="AK214" s="59">
        <f t="shared" si="41"/>
        <v>-9.4911937377690787</v>
      </c>
      <c r="AL214" s="60">
        <f t="shared" si="42"/>
        <v>4.8499999999999996</v>
      </c>
      <c r="AM214" s="61">
        <f t="shared" si="40"/>
        <v>1</v>
      </c>
      <c r="AN214" s="54">
        <f t="shared" si="43"/>
        <v>585</v>
      </c>
      <c r="AO214" s="62">
        <v>3.3</v>
      </c>
      <c r="AP214" s="55"/>
      <c r="AQ214" s="63">
        <f t="shared" si="49"/>
        <v>-0.52577319587628868</v>
      </c>
      <c r="AR214" s="64">
        <f t="shared" si="50"/>
        <v>-254.99999999999997</v>
      </c>
      <c r="AS214" s="115"/>
      <c r="AT214" s="66">
        <f t="shared" si="51"/>
        <v>13140.5</v>
      </c>
      <c r="AU214" s="67">
        <f t="shared" si="52"/>
        <v>484.99999999999994</v>
      </c>
      <c r="AX214" s="50">
        <f t="shared" si="45"/>
        <v>0</v>
      </c>
      <c r="AY214" s="1">
        <f t="shared" si="46"/>
        <v>-254.99999999999997</v>
      </c>
      <c r="AZ214" s="51" t="str">
        <f t="shared" si="47"/>
        <v/>
      </c>
    </row>
    <row r="215" spans="26:52" ht="19.95" customHeight="1" x14ac:dyDescent="0.25">
      <c r="Z215" s="5">
        <f t="shared" si="48"/>
        <v>212</v>
      </c>
      <c r="AA215" s="112">
        <v>45848</v>
      </c>
      <c r="AB215" s="113" t="s">
        <v>128</v>
      </c>
      <c r="AC215" s="113" t="s">
        <v>33</v>
      </c>
      <c r="AD215" s="54">
        <v>500</v>
      </c>
      <c r="AE215" s="55">
        <v>20.5</v>
      </c>
      <c r="AF215" s="56">
        <v>0.61899999999999999</v>
      </c>
      <c r="AG215" s="57">
        <v>45849</v>
      </c>
      <c r="AH215" s="53" t="s">
        <v>39</v>
      </c>
      <c r="AI215" s="62">
        <v>0.55000000000000004</v>
      </c>
      <c r="AJ215" s="58"/>
      <c r="AK215" s="59">
        <f t="shared" si="41"/>
        <v>-0.88852988691437806</v>
      </c>
      <c r="AL215" s="60">
        <f t="shared" si="42"/>
        <v>0.55000000000000004</v>
      </c>
      <c r="AM215" s="61">
        <f t="shared" si="40"/>
        <v>9</v>
      </c>
      <c r="AN215" s="54">
        <f t="shared" si="43"/>
        <v>495</v>
      </c>
      <c r="AO215" s="62">
        <v>0.69</v>
      </c>
      <c r="AP215" s="55"/>
      <c r="AQ215" s="63">
        <f t="shared" si="49"/>
        <v>0.25454545454545435</v>
      </c>
      <c r="AR215" s="64">
        <f t="shared" si="50"/>
        <v>125.9999999999999</v>
      </c>
      <c r="AS215" s="115"/>
      <c r="AT215" s="66">
        <f t="shared" si="51"/>
        <v>13266.5</v>
      </c>
      <c r="AU215" s="67">
        <f t="shared" si="52"/>
        <v>495</v>
      </c>
      <c r="AX215" s="50">
        <f t="shared" si="45"/>
        <v>1</v>
      </c>
      <c r="AY215" s="1">
        <f t="shared" si="46"/>
        <v>125.9999999999999</v>
      </c>
      <c r="AZ215" s="51" t="str">
        <f t="shared" si="47"/>
        <v/>
      </c>
    </row>
    <row r="216" spans="26:52" ht="19.95" customHeight="1" x14ac:dyDescent="0.25">
      <c r="Z216" s="5">
        <f t="shared" si="48"/>
        <v>213</v>
      </c>
      <c r="AA216" s="112">
        <v>45848</v>
      </c>
      <c r="AB216" s="113" t="s">
        <v>100</v>
      </c>
      <c r="AC216" s="113" t="s">
        <v>114</v>
      </c>
      <c r="AD216" s="54">
        <v>500</v>
      </c>
      <c r="AE216" s="55">
        <v>495</v>
      </c>
      <c r="AF216" s="56">
        <v>0.55400000000000005</v>
      </c>
      <c r="AG216" s="57">
        <v>45849</v>
      </c>
      <c r="AH216" s="53" t="s">
        <v>36</v>
      </c>
      <c r="AI216" s="62">
        <v>7</v>
      </c>
      <c r="AJ216" s="58">
        <v>2</v>
      </c>
      <c r="AK216" s="59">
        <f t="shared" si="41"/>
        <v>-9.0252707581227423</v>
      </c>
      <c r="AL216" s="60">
        <f t="shared" si="42"/>
        <v>5</v>
      </c>
      <c r="AM216" s="61">
        <f t="shared" si="40"/>
        <v>1</v>
      </c>
      <c r="AN216" s="54">
        <f t="shared" si="43"/>
        <v>700</v>
      </c>
      <c r="AO216" s="62">
        <v>7.25</v>
      </c>
      <c r="AP216" s="55"/>
      <c r="AQ216" s="63">
        <f t="shared" si="49"/>
        <v>0.05</v>
      </c>
      <c r="AR216" s="64">
        <f t="shared" si="50"/>
        <v>25</v>
      </c>
      <c r="AS216" s="115"/>
      <c r="AT216" s="66">
        <f t="shared" si="51"/>
        <v>13291.5</v>
      </c>
      <c r="AU216" s="67">
        <f t="shared" si="52"/>
        <v>500</v>
      </c>
      <c r="AX216" s="50">
        <f t="shared" si="45"/>
        <v>1</v>
      </c>
      <c r="AY216" s="1" t="str">
        <f t="shared" si="46"/>
        <v/>
      </c>
      <c r="AZ216" s="51">
        <f t="shared" si="47"/>
        <v>25</v>
      </c>
    </row>
    <row r="217" spans="26:52" ht="19.95" customHeight="1" x14ac:dyDescent="0.25">
      <c r="Z217" s="5">
        <f t="shared" si="48"/>
        <v>214</v>
      </c>
      <c r="AA217" s="112">
        <v>45854</v>
      </c>
      <c r="AB217" s="113" t="s">
        <v>59</v>
      </c>
      <c r="AC217" s="113" t="s">
        <v>33</v>
      </c>
      <c r="AD217" s="54">
        <v>500</v>
      </c>
      <c r="AE217" s="55">
        <v>23</v>
      </c>
      <c r="AF217" s="56">
        <v>0.55700000000000005</v>
      </c>
      <c r="AG217" s="57">
        <v>45856</v>
      </c>
      <c r="AH217" s="53" t="s">
        <v>36</v>
      </c>
      <c r="AI217" s="62">
        <v>0.43</v>
      </c>
      <c r="AJ217" s="58"/>
      <c r="AK217" s="59">
        <f t="shared" si="41"/>
        <v>-0.77199281867145408</v>
      </c>
      <c r="AL217" s="60">
        <f t="shared" si="42"/>
        <v>0.43</v>
      </c>
      <c r="AM217" s="61">
        <f t="shared" si="40"/>
        <v>11</v>
      </c>
      <c r="AN217" s="54">
        <f t="shared" si="43"/>
        <v>472.99999999999994</v>
      </c>
      <c r="AO217" s="62">
        <v>0.52</v>
      </c>
      <c r="AP217" s="55"/>
      <c r="AQ217" s="63">
        <f t="shared" si="49"/>
        <v>0.20930232558139542</v>
      </c>
      <c r="AR217" s="64">
        <f t="shared" si="50"/>
        <v>99.000000000000014</v>
      </c>
      <c r="AS217" s="115"/>
      <c r="AT217" s="66">
        <f t="shared" si="51"/>
        <v>13390.5</v>
      </c>
      <c r="AU217" s="67">
        <f t="shared" si="52"/>
        <v>472.99999999999994</v>
      </c>
      <c r="AX217" s="50">
        <f t="shared" si="45"/>
        <v>1</v>
      </c>
      <c r="AY217" s="1">
        <f t="shared" si="46"/>
        <v>99.000000000000014</v>
      </c>
      <c r="AZ217" s="51" t="str">
        <f t="shared" si="47"/>
        <v/>
      </c>
    </row>
    <row r="218" spans="26:52" ht="19.95" customHeight="1" x14ac:dyDescent="0.25">
      <c r="Z218" s="5">
        <f t="shared" si="48"/>
        <v>215</v>
      </c>
      <c r="AA218" s="112">
        <v>45854</v>
      </c>
      <c r="AB218" s="113" t="s">
        <v>131</v>
      </c>
      <c r="AC218" s="113" t="s">
        <v>33</v>
      </c>
      <c r="AD218" s="54">
        <v>500</v>
      </c>
      <c r="AE218" s="55">
        <v>306</v>
      </c>
      <c r="AF218" s="56">
        <v>0.432</v>
      </c>
      <c r="AG218" s="57">
        <v>45856</v>
      </c>
      <c r="AH218" s="53" t="s">
        <v>36</v>
      </c>
      <c r="AI218" s="62">
        <v>1.1100000000000001</v>
      </c>
      <c r="AJ218" s="58"/>
      <c r="AK218" s="59">
        <f t="shared" si="41"/>
        <v>-2.5694444444444446</v>
      </c>
      <c r="AL218" s="60">
        <f t="shared" si="42"/>
        <v>1.1100000000000001</v>
      </c>
      <c r="AM218" s="61">
        <f t="shared" si="40"/>
        <v>4</v>
      </c>
      <c r="AN218" s="54">
        <f t="shared" si="43"/>
        <v>444.00000000000006</v>
      </c>
      <c r="AO218" s="62">
        <v>1.58</v>
      </c>
      <c r="AP218" s="55"/>
      <c r="AQ218" s="63">
        <f t="shared" si="49"/>
        <v>0.42342342342342337</v>
      </c>
      <c r="AR218" s="64">
        <f t="shared" si="50"/>
        <v>188</v>
      </c>
      <c r="AS218" s="115"/>
      <c r="AT218" s="66">
        <f t="shared" si="51"/>
        <v>13578.5</v>
      </c>
      <c r="AU218" s="67">
        <f t="shared" si="52"/>
        <v>444.00000000000006</v>
      </c>
      <c r="AX218" s="50">
        <f t="shared" si="45"/>
        <v>1</v>
      </c>
      <c r="AY218" s="1">
        <f t="shared" si="46"/>
        <v>188</v>
      </c>
      <c r="AZ218" s="51" t="str">
        <f t="shared" si="47"/>
        <v/>
      </c>
    </row>
    <row r="219" spans="26:52" ht="19.95" customHeight="1" x14ac:dyDescent="0.25">
      <c r="Z219" s="5">
        <f t="shared" si="48"/>
        <v>216</v>
      </c>
      <c r="AA219" s="112">
        <v>45854</v>
      </c>
      <c r="AB219" s="113" t="s">
        <v>156</v>
      </c>
      <c r="AC219" s="113" t="s">
        <v>33</v>
      </c>
      <c r="AD219" s="54">
        <v>500</v>
      </c>
      <c r="AE219" s="55">
        <v>75</v>
      </c>
      <c r="AF219" s="56">
        <v>0.40899999999999997</v>
      </c>
      <c r="AG219" s="57">
        <v>45856</v>
      </c>
      <c r="AH219" s="53" t="s">
        <v>39</v>
      </c>
      <c r="AI219" s="62">
        <v>0.6</v>
      </c>
      <c r="AJ219" s="58"/>
      <c r="AK219" s="59">
        <f t="shared" si="41"/>
        <v>-1.4669926650366749</v>
      </c>
      <c r="AL219" s="60">
        <f t="shared" si="42"/>
        <v>0.6</v>
      </c>
      <c r="AM219" s="61">
        <f t="shared" si="40"/>
        <v>8</v>
      </c>
      <c r="AN219" s="54">
        <f t="shared" si="43"/>
        <v>480</v>
      </c>
      <c r="AO219" s="62">
        <v>0.48</v>
      </c>
      <c r="AP219" s="55"/>
      <c r="AQ219" s="63">
        <f t="shared" si="49"/>
        <v>-0.2</v>
      </c>
      <c r="AR219" s="64">
        <f t="shared" si="50"/>
        <v>-96</v>
      </c>
      <c r="AS219" s="115"/>
      <c r="AT219" s="66">
        <f t="shared" si="51"/>
        <v>13482.5</v>
      </c>
      <c r="AU219" s="67">
        <f t="shared" si="52"/>
        <v>480</v>
      </c>
      <c r="AX219" s="50">
        <f t="shared" si="45"/>
        <v>0</v>
      </c>
      <c r="AY219" s="1">
        <f t="shared" si="46"/>
        <v>-96</v>
      </c>
      <c r="AZ219" s="51" t="str">
        <f t="shared" si="47"/>
        <v/>
      </c>
    </row>
    <row r="220" spans="26:52" ht="19.95" customHeight="1" x14ac:dyDescent="0.25">
      <c r="Z220" s="5">
        <f t="shared" si="48"/>
        <v>217</v>
      </c>
      <c r="AA220" s="112">
        <v>45854</v>
      </c>
      <c r="AB220" s="113" t="s">
        <v>64</v>
      </c>
      <c r="AC220" s="113" t="s">
        <v>114</v>
      </c>
      <c r="AD220" s="54">
        <v>500</v>
      </c>
      <c r="AE220" s="55">
        <v>170</v>
      </c>
      <c r="AF220" s="56">
        <v>0.504</v>
      </c>
      <c r="AG220" s="57">
        <v>45856</v>
      </c>
      <c r="AH220" s="53" t="s">
        <v>36</v>
      </c>
      <c r="AI220" s="62">
        <v>1.79</v>
      </c>
      <c r="AJ220" s="58"/>
      <c r="AK220" s="59">
        <f t="shared" si="41"/>
        <v>-3.5515873015873018</v>
      </c>
      <c r="AL220" s="60">
        <f t="shared" si="42"/>
        <v>1.79</v>
      </c>
      <c r="AM220" s="61">
        <f t="shared" si="40"/>
        <v>2</v>
      </c>
      <c r="AN220" s="54">
        <f t="shared" si="43"/>
        <v>358</v>
      </c>
      <c r="AO220" s="62">
        <v>1.78</v>
      </c>
      <c r="AP220" s="55"/>
      <c r="AQ220" s="63">
        <f t="shared" si="49"/>
        <v>-5.5865921787709542E-3</v>
      </c>
      <c r="AR220" s="64">
        <f t="shared" si="50"/>
        <v>-2.0000000000000018</v>
      </c>
      <c r="AS220" s="115"/>
      <c r="AT220" s="66">
        <f t="shared" si="51"/>
        <v>13480.5</v>
      </c>
      <c r="AU220" s="67">
        <f t="shared" si="52"/>
        <v>358</v>
      </c>
      <c r="AX220" s="50">
        <f t="shared" si="45"/>
        <v>0</v>
      </c>
      <c r="AY220" s="1" t="str">
        <f t="shared" si="46"/>
        <v/>
      </c>
      <c r="AZ220" s="51">
        <f t="shared" si="47"/>
        <v>-2.0000000000000018</v>
      </c>
    </row>
    <row r="221" spans="26:52" ht="19.95" customHeight="1" x14ac:dyDescent="0.25">
      <c r="Z221" s="5">
        <f t="shared" si="48"/>
        <v>218</v>
      </c>
      <c r="AA221" s="112">
        <v>45854</v>
      </c>
      <c r="AB221" s="113" t="s">
        <v>141</v>
      </c>
      <c r="AC221" s="113" t="s">
        <v>114</v>
      </c>
      <c r="AD221" s="54">
        <v>500</v>
      </c>
      <c r="AE221" s="55">
        <v>91</v>
      </c>
      <c r="AF221" s="56">
        <v>0.54400000000000004</v>
      </c>
      <c r="AG221" s="57">
        <v>45856</v>
      </c>
      <c r="AH221" s="53" t="s">
        <v>36</v>
      </c>
      <c r="AI221" s="62">
        <v>1.2</v>
      </c>
      <c r="AJ221" s="58"/>
      <c r="AK221" s="59">
        <f t="shared" si="41"/>
        <v>-2.2058823529411762</v>
      </c>
      <c r="AL221" s="60">
        <f t="shared" si="42"/>
        <v>1.2</v>
      </c>
      <c r="AM221" s="61">
        <f t="shared" si="40"/>
        <v>4</v>
      </c>
      <c r="AN221" s="54">
        <f t="shared" si="43"/>
        <v>480</v>
      </c>
      <c r="AO221" s="62">
        <v>1.32</v>
      </c>
      <c r="AP221" s="55">
        <v>1.1599999999999999</v>
      </c>
      <c r="AQ221" s="63">
        <f t="shared" si="49"/>
        <v>3.3333333333333368E-2</v>
      </c>
      <c r="AR221" s="64">
        <f t="shared" si="50"/>
        <v>16.000000000000014</v>
      </c>
      <c r="AS221" s="115"/>
      <c r="AT221" s="66">
        <f t="shared" si="51"/>
        <v>13496.5</v>
      </c>
      <c r="AU221" s="67">
        <f t="shared" si="52"/>
        <v>480</v>
      </c>
      <c r="AX221" s="50">
        <f t="shared" si="45"/>
        <v>1</v>
      </c>
      <c r="AY221" s="1" t="str">
        <f t="shared" si="46"/>
        <v/>
      </c>
      <c r="AZ221" s="51">
        <f t="shared" si="47"/>
        <v>16.000000000000014</v>
      </c>
    </row>
    <row r="222" spans="26:52" ht="19.95" customHeight="1" x14ac:dyDescent="0.25">
      <c r="Z222" s="5">
        <f t="shared" si="48"/>
        <v>219</v>
      </c>
      <c r="AA222" s="112">
        <v>45855</v>
      </c>
      <c r="AB222" s="113" t="s">
        <v>154</v>
      </c>
      <c r="AC222" s="113" t="s">
        <v>33</v>
      </c>
      <c r="AD222" s="54">
        <v>500</v>
      </c>
      <c r="AE222" s="55">
        <v>51</v>
      </c>
      <c r="AF222" s="56">
        <v>0.51700000000000002</v>
      </c>
      <c r="AG222" s="57">
        <v>45856</v>
      </c>
      <c r="AH222" s="53" t="s">
        <v>39</v>
      </c>
      <c r="AI222" s="62">
        <v>1.6</v>
      </c>
      <c r="AJ222" s="58"/>
      <c r="AK222" s="59">
        <f t="shared" si="41"/>
        <v>-3.0947775628626695</v>
      </c>
      <c r="AL222" s="60">
        <f t="shared" si="42"/>
        <v>1.6</v>
      </c>
      <c r="AM222" s="61">
        <f t="shared" si="40"/>
        <v>3</v>
      </c>
      <c r="AN222" s="54">
        <f t="shared" si="43"/>
        <v>480.00000000000006</v>
      </c>
      <c r="AO222" s="62">
        <v>1.85</v>
      </c>
      <c r="AP222" s="55">
        <v>1.6</v>
      </c>
      <c r="AQ222" s="63">
        <f t="shared" si="49"/>
        <v>7.8125E-2</v>
      </c>
      <c r="AR222" s="64">
        <f t="shared" si="50"/>
        <v>37.5</v>
      </c>
      <c r="AS222" s="115"/>
      <c r="AT222" s="66">
        <f t="shared" si="51"/>
        <v>13534</v>
      </c>
      <c r="AU222" s="67">
        <f t="shared" si="52"/>
        <v>480.00000000000006</v>
      </c>
      <c r="AX222" s="50">
        <f t="shared" si="45"/>
        <v>1</v>
      </c>
      <c r="AY222" s="1">
        <f t="shared" si="46"/>
        <v>37.5</v>
      </c>
      <c r="AZ222" s="51" t="str">
        <f t="shared" si="47"/>
        <v/>
      </c>
    </row>
    <row r="223" spans="26:52" ht="19.95" customHeight="1" x14ac:dyDescent="0.25">
      <c r="Z223" s="5">
        <f t="shared" si="48"/>
        <v>220</v>
      </c>
      <c r="AA223" s="112">
        <v>45855</v>
      </c>
      <c r="AB223" s="113" t="s">
        <v>157</v>
      </c>
      <c r="AC223" s="113" t="s">
        <v>33</v>
      </c>
      <c r="AD223" s="54">
        <v>500</v>
      </c>
      <c r="AE223" s="55">
        <v>124</v>
      </c>
      <c r="AF223" s="56">
        <v>0.53200000000000003</v>
      </c>
      <c r="AG223" s="57">
        <v>45856</v>
      </c>
      <c r="AH223" s="53" t="s">
        <v>36</v>
      </c>
      <c r="AI223" s="62">
        <v>2.25</v>
      </c>
      <c r="AJ223" s="58"/>
      <c r="AK223" s="59">
        <f t="shared" si="41"/>
        <v>-4.2293233082706765</v>
      </c>
      <c r="AL223" s="60">
        <f t="shared" si="42"/>
        <v>2.25</v>
      </c>
      <c r="AM223" s="61">
        <f t="shared" si="40"/>
        <v>2</v>
      </c>
      <c r="AN223" s="54">
        <f t="shared" si="43"/>
        <v>450</v>
      </c>
      <c r="AO223" s="62">
        <v>3.34</v>
      </c>
      <c r="AP223" s="55"/>
      <c r="AQ223" s="63">
        <f t="shared" si="49"/>
        <v>0.4844444444444444</v>
      </c>
      <c r="AR223" s="64">
        <f t="shared" si="50"/>
        <v>217.99999999999997</v>
      </c>
      <c r="AS223" s="115"/>
      <c r="AT223" s="66">
        <f t="shared" si="51"/>
        <v>13752</v>
      </c>
      <c r="AU223" s="67">
        <f t="shared" si="52"/>
        <v>450</v>
      </c>
      <c r="AX223" s="50">
        <f t="shared" si="45"/>
        <v>1</v>
      </c>
      <c r="AY223" s="1">
        <f t="shared" si="46"/>
        <v>217.99999999999997</v>
      </c>
      <c r="AZ223" s="51" t="str">
        <f t="shared" si="47"/>
        <v/>
      </c>
    </row>
    <row r="224" spans="26:52" ht="19.95" customHeight="1" x14ac:dyDescent="0.25">
      <c r="Z224" s="5">
        <f t="shared" si="48"/>
        <v>221</v>
      </c>
      <c r="AA224" s="112">
        <v>45855</v>
      </c>
      <c r="AB224" s="113" t="s">
        <v>135</v>
      </c>
      <c r="AC224" s="113" t="s">
        <v>33</v>
      </c>
      <c r="AD224" s="54">
        <v>500</v>
      </c>
      <c r="AE224" s="55">
        <v>72.5</v>
      </c>
      <c r="AF224" s="56">
        <v>0.59299999999999997</v>
      </c>
      <c r="AG224" s="57">
        <v>45856</v>
      </c>
      <c r="AH224" s="53" t="s">
        <v>39</v>
      </c>
      <c r="AI224" s="62">
        <v>0.72</v>
      </c>
      <c r="AJ224" s="58"/>
      <c r="AK224" s="59">
        <f t="shared" si="41"/>
        <v>-1.2141652613827993</v>
      </c>
      <c r="AL224" s="60">
        <f t="shared" si="42"/>
        <v>0.72</v>
      </c>
      <c r="AM224" s="61">
        <f t="shared" si="40"/>
        <v>6</v>
      </c>
      <c r="AN224" s="54">
        <f t="shared" si="43"/>
        <v>432</v>
      </c>
      <c r="AO224" s="62">
        <v>0.85</v>
      </c>
      <c r="AP224" s="55"/>
      <c r="AQ224" s="63">
        <f t="shared" si="49"/>
        <v>0.18055555555555558</v>
      </c>
      <c r="AR224" s="64">
        <f t="shared" si="50"/>
        <v>78</v>
      </c>
      <c r="AS224" s="115"/>
      <c r="AT224" s="66">
        <f t="shared" si="51"/>
        <v>13830</v>
      </c>
      <c r="AU224" s="67">
        <f t="shared" si="52"/>
        <v>432</v>
      </c>
      <c r="AX224" s="50">
        <f t="shared" si="45"/>
        <v>1</v>
      </c>
      <c r="AY224" s="1">
        <f t="shared" si="46"/>
        <v>78</v>
      </c>
      <c r="AZ224" s="51" t="str">
        <f t="shared" si="47"/>
        <v/>
      </c>
    </row>
    <row r="225" spans="26:52" ht="19.95" customHeight="1" x14ac:dyDescent="0.25">
      <c r="Z225" s="5">
        <f t="shared" si="48"/>
        <v>222</v>
      </c>
      <c r="AA225" s="112">
        <v>45855</v>
      </c>
      <c r="AB225" s="113" t="s">
        <v>92</v>
      </c>
      <c r="AC225" s="113" t="s">
        <v>114</v>
      </c>
      <c r="AD225" s="54">
        <v>500</v>
      </c>
      <c r="AE225" s="55">
        <v>67</v>
      </c>
      <c r="AF225" s="56">
        <v>0.57699999999999996</v>
      </c>
      <c r="AG225" s="57">
        <v>45856</v>
      </c>
      <c r="AH225" s="53" t="s">
        <v>39</v>
      </c>
      <c r="AI225" s="62">
        <v>0.85</v>
      </c>
      <c r="AJ225" s="58"/>
      <c r="AK225" s="59">
        <f t="shared" si="41"/>
        <v>-1.4731369150779896</v>
      </c>
      <c r="AL225" s="60">
        <f t="shared" si="42"/>
        <v>0.85</v>
      </c>
      <c r="AM225" s="61">
        <f t="shared" si="40"/>
        <v>5</v>
      </c>
      <c r="AN225" s="54">
        <f t="shared" si="43"/>
        <v>425</v>
      </c>
      <c r="AO225" s="62">
        <v>1</v>
      </c>
      <c r="AP225" s="55"/>
      <c r="AQ225" s="63">
        <f t="shared" si="49"/>
        <v>0.17647058823529416</v>
      </c>
      <c r="AR225" s="64">
        <f t="shared" si="50"/>
        <v>75.000000000000014</v>
      </c>
      <c r="AS225" s="115"/>
      <c r="AT225" s="66">
        <f t="shared" si="51"/>
        <v>13905</v>
      </c>
      <c r="AU225" s="67">
        <f t="shared" si="52"/>
        <v>425</v>
      </c>
      <c r="AX225" s="50">
        <f t="shared" si="45"/>
        <v>1</v>
      </c>
      <c r="AY225" s="1" t="str">
        <f t="shared" si="46"/>
        <v/>
      </c>
      <c r="AZ225" s="51">
        <f t="shared" si="47"/>
        <v>75.000000000000014</v>
      </c>
    </row>
    <row r="226" spans="26:52" ht="19.95" customHeight="1" x14ac:dyDescent="0.25">
      <c r="Z226" s="5">
        <f t="shared" si="48"/>
        <v>223</v>
      </c>
      <c r="AA226" s="112">
        <v>45861</v>
      </c>
      <c r="AB226" s="113" t="s">
        <v>109</v>
      </c>
      <c r="AC226" s="113" t="s">
        <v>33</v>
      </c>
      <c r="AD226" s="54">
        <v>500</v>
      </c>
      <c r="AE226" s="55">
        <v>17.5</v>
      </c>
      <c r="AF226" s="56">
        <v>0.48499999999999999</v>
      </c>
      <c r="AG226" s="57">
        <v>45863</v>
      </c>
      <c r="AH226" s="53" t="s">
        <v>36</v>
      </c>
      <c r="AI226" s="62">
        <v>0.52</v>
      </c>
      <c r="AJ226" s="58"/>
      <c r="AK226" s="59">
        <f t="shared" si="41"/>
        <v>-1.0721649484536082</v>
      </c>
      <c r="AL226" s="60">
        <f t="shared" si="42"/>
        <v>0.52</v>
      </c>
      <c r="AM226" s="61">
        <f t="shared" si="40"/>
        <v>9</v>
      </c>
      <c r="AN226" s="54">
        <f t="shared" si="43"/>
        <v>468</v>
      </c>
      <c r="AO226" s="62">
        <v>0.61</v>
      </c>
      <c r="AP226" s="55">
        <v>0.5</v>
      </c>
      <c r="AQ226" s="63">
        <f t="shared" si="49"/>
        <v>6.7307692307692152E-2</v>
      </c>
      <c r="AR226" s="64">
        <f t="shared" si="50"/>
        <v>31.499999999999929</v>
      </c>
      <c r="AS226" s="115"/>
      <c r="AT226" s="66">
        <f t="shared" si="51"/>
        <v>13936.5</v>
      </c>
      <c r="AU226" s="67">
        <f t="shared" si="52"/>
        <v>468</v>
      </c>
      <c r="AX226" s="50">
        <f t="shared" si="45"/>
        <v>1</v>
      </c>
      <c r="AY226" s="1">
        <f t="shared" si="46"/>
        <v>31.499999999999929</v>
      </c>
      <c r="AZ226" s="51" t="str">
        <f t="shared" si="47"/>
        <v/>
      </c>
    </row>
    <row r="227" spans="26:52" ht="19.95" customHeight="1" x14ac:dyDescent="0.25">
      <c r="Z227" s="5">
        <f t="shared" si="48"/>
        <v>224</v>
      </c>
      <c r="AA227" s="112">
        <v>45861</v>
      </c>
      <c r="AB227" s="113" t="s">
        <v>158</v>
      </c>
      <c r="AC227" s="113" t="s">
        <v>33</v>
      </c>
      <c r="AD227" s="54">
        <v>500</v>
      </c>
      <c r="AE227" s="55">
        <v>58</v>
      </c>
      <c r="AF227" s="56">
        <v>0.47599999999999998</v>
      </c>
      <c r="AG227" s="57">
        <v>45863</v>
      </c>
      <c r="AH227" s="53" t="s">
        <v>36</v>
      </c>
      <c r="AI227" s="62">
        <v>1.31</v>
      </c>
      <c r="AJ227" s="58"/>
      <c r="AK227" s="59">
        <f t="shared" si="41"/>
        <v>-2.7521008403361349</v>
      </c>
      <c r="AL227" s="60">
        <f t="shared" si="42"/>
        <v>1.31</v>
      </c>
      <c r="AM227" s="61">
        <f t="shared" si="40"/>
        <v>3</v>
      </c>
      <c r="AN227" s="54">
        <f t="shared" si="43"/>
        <v>393</v>
      </c>
      <c r="AO227" s="62">
        <v>1.45</v>
      </c>
      <c r="AP227" s="55">
        <v>1.37</v>
      </c>
      <c r="AQ227" s="63">
        <f t="shared" si="49"/>
        <v>7.6335877862595491E-2</v>
      </c>
      <c r="AR227" s="64">
        <f t="shared" si="50"/>
        <v>30.000000000000028</v>
      </c>
      <c r="AS227" s="115"/>
      <c r="AT227" s="66">
        <f t="shared" si="51"/>
        <v>13966.5</v>
      </c>
      <c r="AU227" s="67">
        <f t="shared" si="52"/>
        <v>393</v>
      </c>
      <c r="AX227" s="50">
        <f t="shared" si="45"/>
        <v>1</v>
      </c>
      <c r="AY227" s="1">
        <f t="shared" si="46"/>
        <v>30.000000000000028</v>
      </c>
      <c r="AZ227" s="51" t="str">
        <f t="shared" si="47"/>
        <v/>
      </c>
    </row>
    <row r="228" spans="26:52" ht="19.95" customHeight="1" x14ac:dyDescent="0.25">
      <c r="Z228" s="5">
        <f t="shared" si="48"/>
        <v>225</v>
      </c>
      <c r="AA228" s="112">
        <v>45861</v>
      </c>
      <c r="AB228" s="113" t="s">
        <v>138</v>
      </c>
      <c r="AC228" s="113" t="s">
        <v>33</v>
      </c>
      <c r="AD228" s="54">
        <v>500</v>
      </c>
      <c r="AE228" s="55">
        <v>113</v>
      </c>
      <c r="AF228" s="56">
        <v>0.434</v>
      </c>
      <c r="AG228" s="57">
        <v>45863</v>
      </c>
      <c r="AH228" s="53" t="s">
        <v>39</v>
      </c>
      <c r="AI228" s="62">
        <v>1.33</v>
      </c>
      <c r="AJ228" s="58"/>
      <c r="AK228" s="59">
        <f t="shared" si="41"/>
        <v>-3.0645161290322585</v>
      </c>
      <c r="AL228" s="60">
        <f t="shared" si="42"/>
        <v>1.33</v>
      </c>
      <c r="AM228" s="61">
        <f t="shared" si="40"/>
        <v>3</v>
      </c>
      <c r="AN228" s="54">
        <f t="shared" si="43"/>
        <v>399</v>
      </c>
      <c r="AO228" s="62">
        <v>1.45</v>
      </c>
      <c r="AP228" s="55">
        <v>1.18</v>
      </c>
      <c r="AQ228" s="63">
        <f t="shared" si="49"/>
        <v>-1.1278195488721898E-2</v>
      </c>
      <c r="AR228" s="64">
        <f t="shared" si="50"/>
        <v>-4.5000000000000373</v>
      </c>
      <c r="AS228" s="115"/>
      <c r="AT228" s="66">
        <f t="shared" si="51"/>
        <v>13962</v>
      </c>
      <c r="AU228" s="67">
        <f t="shared" si="52"/>
        <v>399</v>
      </c>
      <c r="AX228" s="50">
        <f t="shared" si="45"/>
        <v>0</v>
      </c>
      <c r="AY228" s="1">
        <f t="shared" si="46"/>
        <v>-4.5000000000000373</v>
      </c>
      <c r="AZ228" s="51" t="str">
        <f t="shared" si="47"/>
        <v/>
      </c>
    </row>
    <row r="229" spans="26:52" ht="19.95" customHeight="1" x14ac:dyDescent="0.25">
      <c r="Z229" s="5">
        <f t="shared" si="48"/>
        <v>226</v>
      </c>
      <c r="AA229" s="112">
        <v>45862</v>
      </c>
      <c r="AB229" s="113" t="s">
        <v>119</v>
      </c>
      <c r="AC229" s="113" t="s">
        <v>33</v>
      </c>
      <c r="AD229" s="54">
        <v>500</v>
      </c>
      <c r="AE229" s="55">
        <v>230</v>
      </c>
      <c r="AF229" s="56">
        <v>0.59599999999999997</v>
      </c>
      <c r="AG229" s="57">
        <v>45863</v>
      </c>
      <c r="AH229" s="53" t="s">
        <v>39</v>
      </c>
      <c r="AI229" s="62">
        <v>2.29</v>
      </c>
      <c r="AJ229" s="58"/>
      <c r="AK229" s="59">
        <f t="shared" si="41"/>
        <v>-3.8422818791946312</v>
      </c>
      <c r="AL229" s="60">
        <f t="shared" si="42"/>
        <v>2.29</v>
      </c>
      <c r="AM229" s="61">
        <f t="shared" si="40"/>
        <v>2</v>
      </c>
      <c r="AN229" s="54">
        <f t="shared" si="43"/>
        <v>458</v>
      </c>
      <c r="AO229" s="62">
        <v>3.7</v>
      </c>
      <c r="AP229" s="55"/>
      <c r="AQ229" s="63">
        <f t="shared" si="49"/>
        <v>0.61572052401746735</v>
      </c>
      <c r="AR229" s="64">
        <f t="shared" si="50"/>
        <v>282</v>
      </c>
      <c r="AS229" s="115"/>
      <c r="AT229" s="66">
        <f t="shared" si="51"/>
        <v>14244</v>
      </c>
      <c r="AU229" s="67">
        <f t="shared" si="52"/>
        <v>458</v>
      </c>
      <c r="AX229" s="50">
        <f t="shared" si="45"/>
        <v>1</v>
      </c>
      <c r="AY229" s="1">
        <f t="shared" si="46"/>
        <v>282</v>
      </c>
      <c r="AZ229" s="51" t="str">
        <f t="shared" si="47"/>
        <v/>
      </c>
    </row>
    <row r="230" spans="26:52" ht="19.95" customHeight="1" x14ac:dyDescent="0.25">
      <c r="Z230" s="5">
        <f t="shared" si="48"/>
        <v>227</v>
      </c>
      <c r="AA230" s="112">
        <v>45862</v>
      </c>
      <c r="AB230" s="113" t="s">
        <v>94</v>
      </c>
      <c r="AC230" s="113" t="s">
        <v>33</v>
      </c>
      <c r="AD230" s="54">
        <v>500</v>
      </c>
      <c r="AE230" s="55">
        <v>195</v>
      </c>
      <c r="AF230" s="56">
        <v>0.51700000000000002</v>
      </c>
      <c r="AG230" s="57">
        <v>45863</v>
      </c>
      <c r="AH230" s="53" t="s">
        <v>36</v>
      </c>
      <c r="AI230" s="62">
        <v>2.75</v>
      </c>
      <c r="AJ230" s="58">
        <v>0.5</v>
      </c>
      <c r="AK230" s="59">
        <f t="shared" si="41"/>
        <v>-4.3520309477756287</v>
      </c>
      <c r="AL230" s="60">
        <f t="shared" si="42"/>
        <v>2.25</v>
      </c>
      <c r="AM230" s="61">
        <f t="shared" si="40"/>
        <v>2</v>
      </c>
      <c r="AN230" s="54">
        <f t="shared" si="43"/>
        <v>550</v>
      </c>
      <c r="AO230" s="62">
        <v>2.9</v>
      </c>
      <c r="AP230" s="55"/>
      <c r="AQ230" s="63">
        <f t="shared" si="49"/>
        <v>6.6666666666666624E-2</v>
      </c>
      <c r="AR230" s="64">
        <f t="shared" si="50"/>
        <v>29.999999999999982</v>
      </c>
      <c r="AS230" s="115"/>
      <c r="AT230" s="66">
        <f t="shared" si="51"/>
        <v>14274</v>
      </c>
      <c r="AU230" s="67">
        <f t="shared" si="52"/>
        <v>450</v>
      </c>
      <c r="AX230" s="50">
        <f t="shared" si="45"/>
        <v>1</v>
      </c>
      <c r="AY230" s="1">
        <f t="shared" si="46"/>
        <v>29.999999999999982</v>
      </c>
      <c r="AZ230" s="51" t="str">
        <f t="shared" si="47"/>
        <v/>
      </c>
    </row>
    <row r="231" spans="26:52" ht="19.95" customHeight="1" x14ac:dyDescent="0.25">
      <c r="Z231" s="5">
        <f t="shared" si="48"/>
        <v>228</v>
      </c>
      <c r="AA231" s="112">
        <v>45862</v>
      </c>
      <c r="AB231" s="113" t="s">
        <v>116</v>
      </c>
      <c r="AC231" s="113" t="s">
        <v>33</v>
      </c>
      <c r="AD231" s="54">
        <v>500</v>
      </c>
      <c r="AE231" s="55">
        <v>410</v>
      </c>
      <c r="AF231" s="56">
        <v>0.52600000000000002</v>
      </c>
      <c r="AG231" s="57">
        <v>45863</v>
      </c>
      <c r="AH231" s="53" t="s">
        <v>36</v>
      </c>
      <c r="AI231" s="62">
        <v>6.75</v>
      </c>
      <c r="AJ231" s="58">
        <v>4.5</v>
      </c>
      <c r="AK231" s="59">
        <f t="shared" si="41"/>
        <v>-4.2775665399239537</v>
      </c>
      <c r="AL231" s="60">
        <f t="shared" si="42"/>
        <v>2.25</v>
      </c>
      <c r="AM231" s="61">
        <f t="shared" si="40"/>
        <v>2</v>
      </c>
      <c r="AN231" s="54">
        <f t="shared" si="43"/>
        <v>1350</v>
      </c>
      <c r="AO231" s="62">
        <v>7.1</v>
      </c>
      <c r="AP231" s="55">
        <v>6.5</v>
      </c>
      <c r="AQ231" s="63">
        <f t="shared" si="49"/>
        <v>2.2222222222222143E-2</v>
      </c>
      <c r="AR231" s="64">
        <f t="shared" si="50"/>
        <v>9.9999999999999645</v>
      </c>
      <c r="AS231" s="115"/>
      <c r="AT231" s="66">
        <f t="shared" si="51"/>
        <v>14284</v>
      </c>
      <c r="AU231" s="67">
        <f t="shared" si="52"/>
        <v>450</v>
      </c>
      <c r="AX231" s="50">
        <f t="shared" si="45"/>
        <v>1</v>
      </c>
      <c r="AY231" s="1">
        <f t="shared" si="46"/>
        <v>9.9999999999999645</v>
      </c>
      <c r="AZ231" s="51" t="str">
        <f t="shared" si="47"/>
        <v/>
      </c>
    </row>
    <row r="232" spans="26:52" ht="19.95" customHeight="1" x14ac:dyDescent="0.25">
      <c r="Z232" s="5">
        <f t="shared" si="48"/>
        <v>229</v>
      </c>
      <c r="AA232" s="112">
        <v>45862</v>
      </c>
      <c r="AB232" s="113" t="s">
        <v>134</v>
      </c>
      <c r="AC232" s="113" t="s">
        <v>33</v>
      </c>
      <c r="AD232" s="54">
        <v>500</v>
      </c>
      <c r="AE232" s="55">
        <v>160</v>
      </c>
      <c r="AF232" s="56">
        <v>0.57199999999999995</v>
      </c>
      <c r="AG232" s="57">
        <v>45863</v>
      </c>
      <c r="AH232" s="53" t="s">
        <v>39</v>
      </c>
      <c r="AI232" s="62">
        <v>2.27</v>
      </c>
      <c r="AJ232" s="58"/>
      <c r="AK232" s="59">
        <f t="shared" si="41"/>
        <v>-3.9685314685314688</v>
      </c>
      <c r="AL232" s="60">
        <f t="shared" si="42"/>
        <v>2.27</v>
      </c>
      <c r="AM232" s="61">
        <f t="shared" si="40"/>
        <v>2</v>
      </c>
      <c r="AN232" s="54">
        <f t="shared" si="43"/>
        <v>454</v>
      </c>
      <c r="AO232" s="62">
        <v>3.05</v>
      </c>
      <c r="AP232" s="55">
        <v>2.9</v>
      </c>
      <c r="AQ232" s="63">
        <f t="shared" si="49"/>
        <v>0.31057268722466946</v>
      </c>
      <c r="AR232" s="64">
        <f t="shared" si="50"/>
        <v>140.99999999999991</v>
      </c>
      <c r="AS232" s="115"/>
      <c r="AT232" s="66">
        <f t="shared" si="51"/>
        <v>14425</v>
      </c>
      <c r="AU232" s="67">
        <f t="shared" si="52"/>
        <v>454</v>
      </c>
      <c r="AX232" s="50">
        <f t="shared" si="45"/>
        <v>1</v>
      </c>
      <c r="AY232" s="1">
        <f t="shared" si="46"/>
        <v>140.99999999999991</v>
      </c>
      <c r="AZ232" s="51" t="str">
        <f t="shared" si="47"/>
        <v/>
      </c>
    </row>
    <row r="233" spans="26:52" ht="19.95" customHeight="1" x14ac:dyDescent="0.25">
      <c r="Z233" s="5">
        <f t="shared" si="48"/>
        <v>230</v>
      </c>
      <c r="AA233" s="112">
        <v>45868</v>
      </c>
      <c r="AB233" s="113" t="s">
        <v>159</v>
      </c>
      <c r="AC233" s="113" t="s">
        <v>33</v>
      </c>
      <c r="AD233" s="54">
        <v>500</v>
      </c>
      <c r="AE233" s="55">
        <v>11</v>
      </c>
      <c r="AF233" s="56">
        <v>0.69499999999999995</v>
      </c>
      <c r="AG233" s="57">
        <v>45870</v>
      </c>
      <c r="AH233" s="53" t="s">
        <v>36</v>
      </c>
      <c r="AI233" s="62">
        <v>0.78</v>
      </c>
      <c r="AJ233" s="58"/>
      <c r="AK233" s="59">
        <f t="shared" si="41"/>
        <v>-1.1223021582733814</v>
      </c>
      <c r="AL233" s="60">
        <f t="shared" si="42"/>
        <v>0.78</v>
      </c>
      <c r="AM233" s="61">
        <f t="shared" si="40"/>
        <v>6</v>
      </c>
      <c r="AN233" s="54">
        <f t="shared" si="43"/>
        <v>468</v>
      </c>
      <c r="AO233" s="62">
        <v>0.8</v>
      </c>
      <c r="AP233" s="55"/>
      <c r="AQ233" s="63">
        <f t="shared" si="49"/>
        <v>2.5641025641025664E-2</v>
      </c>
      <c r="AR233" s="64">
        <f t="shared" si="50"/>
        <v>12.000000000000011</v>
      </c>
      <c r="AS233" s="115"/>
      <c r="AT233" s="66">
        <f t="shared" si="51"/>
        <v>14437</v>
      </c>
      <c r="AU233" s="67">
        <f t="shared" si="52"/>
        <v>468</v>
      </c>
      <c r="AX233" s="50">
        <f t="shared" si="45"/>
        <v>1</v>
      </c>
      <c r="AY233" s="1">
        <f t="shared" si="46"/>
        <v>12.000000000000011</v>
      </c>
      <c r="AZ233" s="51" t="str">
        <f t="shared" si="47"/>
        <v/>
      </c>
    </row>
    <row r="234" spans="26:52" ht="19.95" customHeight="1" x14ac:dyDescent="0.25">
      <c r="Z234" s="5">
        <f t="shared" si="48"/>
        <v>231</v>
      </c>
      <c r="AA234" s="112">
        <v>45868</v>
      </c>
      <c r="AB234" s="113" t="s">
        <v>152</v>
      </c>
      <c r="AC234" s="113" t="s">
        <v>33</v>
      </c>
      <c r="AD234" s="54">
        <v>500</v>
      </c>
      <c r="AE234" s="55">
        <v>75</v>
      </c>
      <c r="AF234" s="56">
        <v>0.45900000000000002</v>
      </c>
      <c r="AG234" s="57">
        <v>45870</v>
      </c>
      <c r="AH234" s="53" t="s">
        <v>39</v>
      </c>
      <c r="AI234" s="62">
        <v>2.2799999999999998</v>
      </c>
      <c r="AJ234" s="58"/>
      <c r="AK234" s="59">
        <f t="shared" si="41"/>
        <v>-4.9673202614379077</v>
      </c>
      <c r="AL234" s="60">
        <f t="shared" si="42"/>
        <v>2.2799999999999998</v>
      </c>
      <c r="AM234" s="61">
        <f t="shared" ref="AM234:AM284" si="53">TRUNC(AD234/((AL234)*100),0)</f>
        <v>2</v>
      </c>
      <c r="AN234" s="54">
        <f t="shared" si="43"/>
        <v>455.99999999999994</v>
      </c>
      <c r="AO234" s="62">
        <v>3.1</v>
      </c>
      <c r="AP234" s="55">
        <v>3.45</v>
      </c>
      <c r="AQ234" s="63">
        <f t="shared" si="49"/>
        <v>0.43640350877193013</v>
      </c>
      <c r="AR234" s="64">
        <f t="shared" si="50"/>
        <v>199.00000000000011</v>
      </c>
      <c r="AS234" s="115"/>
      <c r="AT234" s="66">
        <f t="shared" si="51"/>
        <v>14636</v>
      </c>
      <c r="AU234" s="67">
        <f t="shared" si="52"/>
        <v>455.99999999999994</v>
      </c>
      <c r="AX234" s="50">
        <f t="shared" si="45"/>
        <v>1</v>
      </c>
      <c r="AY234" s="1">
        <f t="shared" si="46"/>
        <v>199.00000000000011</v>
      </c>
      <c r="AZ234" s="51" t="str">
        <f t="shared" si="47"/>
        <v/>
      </c>
    </row>
    <row r="235" spans="26:52" ht="19.95" customHeight="1" x14ac:dyDescent="0.25">
      <c r="Z235" s="5">
        <f t="shared" si="48"/>
        <v>232</v>
      </c>
      <c r="AA235" s="112">
        <v>45868</v>
      </c>
      <c r="AB235" s="113" t="s">
        <v>134</v>
      </c>
      <c r="AC235" s="113" t="s">
        <v>114</v>
      </c>
      <c r="AD235" s="54">
        <v>500</v>
      </c>
      <c r="AE235" s="55">
        <v>180</v>
      </c>
      <c r="AF235" s="56">
        <v>0.41899999999999998</v>
      </c>
      <c r="AG235" s="57">
        <v>45870</v>
      </c>
      <c r="AH235" s="53" t="s">
        <v>39</v>
      </c>
      <c r="AI235" s="62">
        <v>2.42</v>
      </c>
      <c r="AJ235" s="58"/>
      <c r="AK235" s="59">
        <f t="shared" si="41"/>
        <v>-5.7756563245823394</v>
      </c>
      <c r="AL235" s="60">
        <f t="shared" si="42"/>
        <v>2.42</v>
      </c>
      <c r="AM235" s="61">
        <f t="shared" si="53"/>
        <v>2</v>
      </c>
      <c r="AN235" s="54">
        <f t="shared" si="43"/>
        <v>484</v>
      </c>
      <c r="AO235" s="62">
        <v>3</v>
      </c>
      <c r="AP235" s="55">
        <v>2.76</v>
      </c>
      <c r="AQ235" s="63">
        <f t="shared" si="49"/>
        <v>0.19008264462809915</v>
      </c>
      <c r="AR235" s="64">
        <f t="shared" si="50"/>
        <v>92</v>
      </c>
      <c r="AS235" s="115"/>
      <c r="AT235" s="66">
        <f t="shared" si="51"/>
        <v>14728</v>
      </c>
      <c r="AU235" s="67">
        <f t="shared" si="52"/>
        <v>484</v>
      </c>
      <c r="AX235" s="50">
        <f t="shared" si="45"/>
        <v>1</v>
      </c>
      <c r="AY235" s="1" t="str">
        <f t="shared" si="46"/>
        <v/>
      </c>
      <c r="AZ235" s="51">
        <f t="shared" si="47"/>
        <v>92</v>
      </c>
    </row>
    <row r="236" spans="26:52" ht="19.95" customHeight="1" x14ac:dyDescent="0.25">
      <c r="Z236" s="5">
        <f t="shared" si="48"/>
        <v>233</v>
      </c>
      <c r="AA236" s="112">
        <v>45868</v>
      </c>
      <c r="AB236" s="113" t="s">
        <v>128</v>
      </c>
      <c r="AC236" s="113" t="s">
        <v>114</v>
      </c>
      <c r="AD236" s="54">
        <v>500</v>
      </c>
      <c r="AE236" s="55">
        <v>21.5</v>
      </c>
      <c r="AF236" s="56">
        <v>0.505</v>
      </c>
      <c r="AG236" s="57">
        <v>45870</v>
      </c>
      <c r="AH236" s="53" t="s">
        <v>39</v>
      </c>
      <c r="AI236" s="62">
        <v>0.53</v>
      </c>
      <c r="AJ236" s="58"/>
      <c r="AK236" s="59">
        <f t="shared" si="41"/>
        <v>-1.0495049504950495</v>
      </c>
      <c r="AL236" s="60">
        <f t="shared" si="42"/>
        <v>0.53</v>
      </c>
      <c r="AM236" s="61">
        <f t="shared" si="53"/>
        <v>9</v>
      </c>
      <c r="AN236" s="54">
        <f t="shared" si="43"/>
        <v>477.00000000000006</v>
      </c>
      <c r="AO236" s="62">
        <v>0.65</v>
      </c>
      <c r="AP236" s="55"/>
      <c r="AQ236" s="63">
        <f t="shared" si="49"/>
        <v>0.22641509433962262</v>
      </c>
      <c r="AR236" s="64">
        <f t="shared" si="50"/>
        <v>108</v>
      </c>
      <c r="AS236" s="115"/>
      <c r="AT236" s="66">
        <f t="shared" si="51"/>
        <v>14836</v>
      </c>
      <c r="AU236" s="67">
        <f t="shared" si="52"/>
        <v>477.00000000000006</v>
      </c>
      <c r="AX236" s="50">
        <f t="shared" si="45"/>
        <v>1</v>
      </c>
      <c r="AY236" s="1" t="str">
        <f t="shared" si="46"/>
        <v/>
      </c>
      <c r="AZ236" s="51">
        <f t="shared" si="47"/>
        <v>108</v>
      </c>
    </row>
    <row r="237" spans="26:52" ht="19.95" customHeight="1" x14ac:dyDescent="0.25">
      <c r="Z237" s="5">
        <f t="shared" si="48"/>
        <v>234</v>
      </c>
      <c r="AA237" s="112">
        <v>45869</v>
      </c>
      <c r="AB237" s="113" t="s">
        <v>82</v>
      </c>
      <c r="AC237" s="113" t="s">
        <v>33</v>
      </c>
      <c r="AD237" s="54">
        <v>500</v>
      </c>
      <c r="AE237" s="55">
        <v>118</v>
      </c>
      <c r="AF237" s="56">
        <v>0.55700000000000005</v>
      </c>
      <c r="AG237" s="57">
        <v>45870</v>
      </c>
      <c r="AH237" s="53" t="s">
        <v>39</v>
      </c>
      <c r="AI237" s="62">
        <v>1.4</v>
      </c>
      <c r="AJ237" s="58"/>
      <c r="AK237" s="59">
        <f t="shared" si="41"/>
        <v>-2.5134649910233389</v>
      </c>
      <c r="AL237" s="60">
        <f t="shared" si="42"/>
        <v>1.4</v>
      </c>
      <c r="AM237" s="61">
        <f t="shared" si="53"/>
        <v>3</v>
      </c>
      <c r="AN237" s="54">
        <f t="shared" si="43"/>
        <v>419.99999999999994</v>
      </c>
      <c r="AO237" s="62">
        <v>1.55</v>
      </c>
      <c r="AP237" s="55"/>
      <c r="AQ237" s="63">
        <f t="shared" si="49"/>
        <v>0.10714285714285725</v>
      </c>
      <c r="AR237" s="64">
        <f t="shared" si="50"/>
        <v>45.000000000000043</v>
      </c>
      <c r="AS237" s="115"/>
      <c r="AT237" s="66">
        <f t="shared" si="51"/>
        <v>14881</v>
      </c>
      <c r="AU237" s="67">
        <f t="shared" si="52"/>
        <v>419.99999999999994</v>
      </c>
      <c r="AX237" s="50">
        <f t="shared" si="45"/>
        <v>1</v>
      </c>
      <c r="AY237" s="1">
        <f t="shared" si="46"/>
        <v>45.000000000000043</v>
      </c>
      <c r="AZ237" s="51" t="str">
        <f t="shared" si="47"/>
        <v/>
      </c>
    </row>
    <row r="238" spans="26:52" ht="19.95" customHeight="1" x14ac:dyDescent="0.25">
      <c r="Z238" s="5">
        <f t="shared" si="48"/>
        <v>235</v>
      </c>
      <c r="AA238" s="112">
        <v>45869</v>
      </c>
      <c r="AB238" s="113" t="s">
        <v>108</v>
      </c>
      <c r="AC238" s="113" t="s">
        <v>33</v>
      </c>
      <c r="AD238" s="54">
        <v>500</v>
      </c>
      <c r="AE238" s="55">
        <v>245</v>
      </c>
      <c r="AF238" s="56">
        <v>0.57999999999999996</v>
      </c>
      <c r="AG238" s="57">
        <v>45870</v>
      </c>
      <c r="AH238" s="53" t="s">
        <v>36</v>
      </c>
      <c r="AI238" s="62">
        <v>2.99</v>
      </c>
      <c r="AJ238" s="58">
        <v>1</v>
      </c>
      <c r="AK238" s="59">
        <f t="shared" si="41"/>
        <v>-3.4310344827586214</v>
      </c>
      <c r="AL238" s="60">
        <f t="shared" si="42"/>
        <v>1.9900000000000002</v>
      </c>
      <c r="AM238" s="61">
        <f t="shared" si="53"/>
        <v>2</v>
      </c>
      <c r="AN238" s="54">
        <f t="shared" si="43"/>
        <v>598</v>
      </c>
      <c r="AO238" s="62">
        <v>3.55</v>
      </c>
      <c r="AP238" s="55">
        <v>4.05</v>
      </c>
      <c r="AQ238" s="63">
        <f t="shared" si="49"/>
        <v>0.40703517587939675</v>
      </c>
      <c r="AR238" s="64">
        <f t="shared" si="50"/>
        <v>161.99999999999991</v>
      </c>
      <c r="AS238" s="115"/>
      <c r="AT238" s="66">
        <f t="shared" si="51"/>
        <v>15043</v>
      </c>
      <c r="AU238" s="67">
        <f t="shared" si="52"/>
        <v>398.00000000000006</v>
      </c>
      <c r="AX238" s="50">
        <f t="shared" si="45"/>
        <v>1</v>
      </c>
      <c r="AY238" s="1">
        <f t="shared" si="46"/>
        <v>161.99999999999991</v>
      </c>
      <c r="AZ238" s="51" t="str">
        <f t="shared" si="47"/>
        <v/>
      </c>
    </row>
    <row r="239" spans="26:52" ht="19.95" customHeight="1" x14ac:dyDescent="0.25">
      <c r="Z239" s="5">
        <f t="shared" si="48"/>
        <v>236</v>
      </c>
      <c r="AA239" s="112">
        <v>45869</v>
      </c>
      <c r="AB239" s="113" t="s">
        <v>160</v>
      </c>
      <c r="AC239" s="113" t="s">
        <v>33</v>
      </c>
      <c r="AD239" s="54">
        <v>500</v>
      </c>
      <c r="AE239" s="55">
        <v>92</v>
      </c>
      <c r="AF239" s="56">
        <v>0.58299999999999996</v>
      </c>
      <c r="AG239" s="57">
        <v>45870</v>
      </c>
      <c r="AH239" s="53" t="s">
        <v>39</v>
      </c>
      <c r="AI239" s="62">
        <v>1.3</v>
      </c>
      <c r="AJ239" s="58"/>
      <c r="AK239" s="59">
        <f t="shared" si="41"/>
        <v>-2.2298456260720414</v>
      </c>
      <c r="AL239" s="60">
        <f t="shared" si="42"/>
        <v>1.3</v>
      </c>
      <c r="AM239" s="61">
        <f t="shared" si="53"/>
        <v>3</v>
      </c>
      <c r="AN239" s="54">
        <f t="shared" si="43"/>
        <v>390.00000000000006</v>
      </c>
      <c r="AO239" s="62">
        <v>1</v>
      </c>
      <c r="AP239" s="55"/>
      <c r="AQ239" s="63">
        <f t="shared" si="49"/>
        <v>-0.23076923076923078</v>
      </c>
      <c r="AR239" s="64">
        <f t="shared" si="50"/>
        <v>-90.000000000000014</v>
      </c>
      <c r="AS239" s="115"/>
      <c r="AT239" s="66">
        <f t="shared" si="51"/>
        <v>14953</v>
      </c>
      <c r="AU239" s="67">
        <f t="shared" si="52"/>
        <v>390.00000000000006</v>
      </c>
      <c r="AX239" s="50">
        <f t="shared" si="45"/>
        <v>0</v>
      </c>
      <c r="AY239" s="1">
        <f t="shared" si="46"/>
        <v>-90.000000000000014</v>
      </c>
      <c r="AZ239" s="51" t="str">
        <f t="shared" si="47"/>
        <v/>
      </c>
    </row>
    <row r="240" spans="26:52" ht="19.95" customHeight="1" x14ac:dyDescent="0.25">
      <c r="Z240" s="5">
        <f t="shared" si="48"/>
        <v>237</v>
      </c>
      <c r="AA240" s="112">
        <v>45869</v>
      </c>
      <c r="AB240" s="113" t="s">
        <v>128</v>
      </c>
      <c r="AC240" s="113" t="s">
        <v>114</v>
      </c>
      <c r="AD240" s="54">
        <v>500</v>
      </c>
      <c r="AE240" s="55">
        <v>23</v>
      </c>
      <c r="AF240" s="56">
        <v>0.61699999999999999</v>
      </c>
      <c r="AG240" s="57">
        <v>45870</v>
      </c>
      <c r="AH240" s="53" t="s">
        <v>39</v>
      </c>
      <c r="AI240" s="62">
        <v>0.63</v>
      </c>
      <c r="AJ240" s="58"/>
      <c r="AK240" s="59">
        <f t="shared" si="41"/>
        <v>-1.0210696920583469</v>
      </c>
      <c r="AL240" s="60">
        <f t="shared" si="42"/>
        <v>0.63</v>
      </c>
      <c r="AM240" s="61">
        <f t="shared" si="53"/>
        <v>7</v>
      </c>
      <c r="AN240" s="54">
        <f t="shared" si="43"/>
        <v>441</v>
      </c>
      <c r="AO240" s="62">
        <v>0.83</v>
      </c>
      <c r="AP240" s="55">
        <v>0.91</v>
      </c>
      <c r="AQ240" s="63">
        <f t="shared" si="49"/>
        <v>0.38095238095238093</v>
      </c>
      <c r="AR240" s="64">
        <f t="shared" si="50"/>
        <v>168</v>
      </c>
      <c r="AS240" s="115"/>
      <c r="AT240" s="66">
        <f t="shared" si="51"/>
        <v>15121</v>
      </c>
      <c r="AU240" s="67">
        <f t="shared" si="52"/>
        <v>441</v>
      </c>
      <c r="AX240" s="50">
        <f t="shared" si="45"/>
        <v>1</v>
      </c>
      <c r="AY240" s="1" t="str">
        <f t="shared" si="46"/>
        <v/>
      </c>
      <c r="AZ240" s="51">
        <f t="shared" si="47"/>
        <v>168</v>
      </c>
    </row>
    <row r="241" spans="26:52" ht="19.95" customHeight="1" x14ac:dyDescent="0.25">
      <c r="Z241" s="5">
        <f t="shared" si="48"/>
        <v>238</v>
      </c>
      <c r="AA241" s="112">
        <v>45869</v>
      </c>
      <c r="AB241" s="113" t="s">
        <v>92</v>
      </c>
      <c r="AC241" s="113" t="s">
        <v>114</v>
      </c>
      <c r="AD241" s="54">
        <v>500</v>
      </c>
      <c r="AE241" s="55">
        <v>67</v>
      </c>
      <c r="AF241" s="56">
        <v>0.625</v>
      </c>
      <c r="AG241" s="57">
        <v>45870</v>
      </c>
      <c r="AH241" s="53" t="s">
        <v>39</v>
      </c>
      <c r="AI241" s="62">
        <v>0.86</v>
      </c>
      <c r="AJ241" s="58"/>
      <c r="AK241" s="59">
        <f t="shared" si="41"/>
        <v>-1.3759999999999999</v>
      </c>
      <c r="AL241" s="60">
        <f t="shared" si="42"/>
        <v>0.86</v>
      </c>
      <c r="AM241" s="61">
        <f t="shared" si="53"/>
        <v>5</v>
      </c>
      <c r="AN241" s="54">
        <f t="shared" si="43"/>
        <v>430</v>
      </c>
      <c r="AO241" s="62">
        <v>0.71</v>
      </c>
      <c r="AP241" s="55"/>
      <c r="AQ241" s="63">
        <f t="shared" si="49"/>
        <v>-0.17441860465116282</v>
      </c>
      <c r="AR241" s="64">
        <f t="shared" si="50"/>
        <v>-75.000000000000014</v>
      </c>
      <c r="AS241" s="115"/>
      <c r="AT241" s="66">
        <f t="shared" si="51"/>
        <v>15046</v>
      </c>
      <c r="AU241" s="67">
        <f t="shared" si="52"/>
        <v>430</v>
      </c>
      <c r="AX241" s="50">
        <f t="shared" si="45"/>
        <v>0</v>
      </c>
      <c r="AY241" s="1" t="str">
        <f t="shared" si="46"/>
        <v/>
      </c>
      <c r="AZ241" s="51">
        <f t="shared" si="47"/>
        <v>-75.000000000000014</v>
      </c>
    </row>
    <row r="242" spans="26:52" ht="19.95" customHeight="1" x14ac:dyDescent="0.25">
      <c r="Z242" s="5">
        <f t="shared" si="48"/>
        <v>239</v>
      </c>
      <c r="AA242" s="112">
        <v>45875</v>
      </c>
      <c r="AB242" s="113" t="s">
        <v>128</v>
      </c>
      <c r="AC242" s="113" t="s">
        <v>33</v>
      </c>
      <c r="AD242" s="54">
        <v>500</v>
      </c>
      <c r="AE242" s="55">
        <v>21</v>
      </c>
      <c r="AF242" s="56">
        <v>0.47</v>
      </c>
      <c r="AG242" s="57">
        <v>45877</v>
      </c>
      <c r="AH242" s="53" t="s">
        <v>36</v>
      </c>
      <c r="AI242" s="62">
        <v>0.43</v>
      </c>
      <c r="AJ242" s="58"/>
      <c r="AK242" s="59">
        <f t="shared" si="41"/>
        <v>-0.91489361702127658</v>
      </c>
      <c r="AL242" s="60">
        <f t="shared" si="42"/>
        <v>0.43</v>
      </c>
      <c r="AM242" s="61">
        <f t="shared" si="53"/>
        <v>11</v>
      </c>
      <c r="AN242" s="54">
        <f t="shared" si="43"/>
        <v>472.99999999999994</v>
      </c>
      <c r="AO242" s="62">
        <v>0.28999999999999998</v>
      </c>
      <c r="AP242" s="55"/>
      <c r="AQ242" s="63">
        <f t="shared" si="49"/>
        <v>-0.32558139534883723</v>
      </c>
      <c r="AR242" s="64">
        <f t="shared" si="50"/>
        <v>-154.00000000000003</v>
      </c>
      <c r="AS242" s="115"/>
      <c r="AT242" s="66">
        <f t="shared" si="51"/>
        <v>14892</v>
      </c>
      <c r="AU242" s="67">
        <f t="shared" si="52"/>
        <v>472.99999999999994</v>
      </c>
      <c r="AX242" s="50">
        <f t="shared" si="45"/>
        <v>0</v>
      </c>
      <c r="AY242" s="1">
        <f t="shared" si="46"/>
        <v>-154.00000000000003</v>
      </c>
      <c r="AZ242" s="51" t="str">
        <f t="shared" si="47"/>
        <v/>
      </c>
    </row>
    <row r="243" spans="26:52" ht="19.95" customHeight="1" x14ac:dyDescent="0.25">
      <c r="Z243" s="5">
        <f t="shared" si="48"/>
        <v>240</v>
      </c>
      <c r="AA243" s="112">
        <v>45875</v>
      </c>
      <c r="AB243" s="113" t="s">
        <v>35</v>
      </c>
      <c r="AC243" s="113" t="s">
        <v>33</v>
      </c>
      <c r="AD243" s="54">
        <v>500</v>
      </c>
      <c r="AE243" s="55">
        <v>315</v>
      </c>
      <c r="AF243" s="56">
        <v>0.42699999999999999</v>
      </c>
      <c r="AG243" s="57">
        <v>45877</v>
      </c>
      <c r="AH243" s="53" t="s">
        <v>39</v>
      </c>
      <c r="AI243" s="62">
        <v>3.9</v>
      </c>
      <c r="AJ243" s="58">
        <v>1.5</v>
      </c>
      <c r="AK243" s="59">
        <f t="shared" si="41"/>
        <v>-5.6206088992974239</v>
      </c>
      <c r="AL243" s="60">
        <f t="shared" si="42"/>
        <v>2.4</v>
      </c>
      <c r="AM243" s="61">
        <f t="shared" si="53"/>
        <v>2</v>
      </c>
      <c r="AN243" s="54">
        <f t="shared" si="43"/>
        <v>780</v>
      </c>
      <c r="AO243" s="62">
        <v>5.7</v>
      </c>
      <c r="AP243" s="55"/>
      <c r="AQ243" s="63">
        <f t="shared" si="49"/>
        <v>0.75000000000000011</v>
      </c>
      <c r="AR243" s="64">
        <f t="shared" si="50"/>
        <v>360.00000000000006</v>
      </c>
      <c r="AS243" s="115"/>
      <c r="AT243" s="66">
        <f t="shared" si="51"/>
        <v>15252</v>
      </c>
      <c r="AU243" s="67">
        <f t="shared" si="52"/>
        <v>480</v>
      </c>
      <c r="AX243" s="50">
        <f t="shared" si="45"/>
        <v>1</v>
      </c>
      <c r="AY243" s="1">
        <f t="shared" si="46"/>
        <v>360.00000000000006</v>
      </c>
      <c r="AZ243" s="51" t="str">
        <f t="shared" si="47"/>
        <v/>
      </c>
    </row>
    <row r="244" spans="26:52" ht="19.95" customHeight="1" x14ac:dyDescent="0.25">
      <c r="Z244" s="5">
        <f t="shared" si="48"/>
        <v>241</v>
      </c>
      <c r="AA244" s="112">
        <v>45875</v>
      </c>
      <c r="AB244" s="113" t="s">
        <v>82</v>
      </c>
      <c r="AC244" s="113" t="s">
        <v>33</v>
      </c>
      <c r="AD244" s="54">
        <v>500</v>
      </c>
      <c r="AE244" s="55">
        <v>118</v>
      </c>
      <c r="AF244" s="56">
        <v>0.45600000000000002</v>
      </c>
      <c r="AG244" s="57">
        <v>45877</v>
      </c>
      <c r="AH244" s="53" t="s">
        <v>36</v>
      </c>
      <c r="AI244" s="62">
        <v>1.2</v>
      </c>
      <c r="AJ244" s="58"/>
      <c r="AK244" s="59">
        <f t="shared" si="41"/>
        <v>-2.6315789473684208</v>
      </c>
      <c r="AL244" s="60">
        <f t="shared" si="42"/>
        <v>1.2</v>
      </c>
      <c r="AM244" s="61">
        <f t="shared" si="53"/>
        <v>4</v>
      </c>
      <c r="AN244" s="54">
        <f t="shared" si="43"/>
        <v>480</v>
      </c>
      <c r="AO244" s="62">
        <v>1.45</v>
      </c>
      <c r="AP244" s="55"/>
      <c r="AQ244" s="63">
        <f t="shared" si="49"/>
        <v>0.20833333333333334</v>
      </c>
      <c r="AR244" s="64">
        <f t="shared" si="50"/>
        <v>100</v>
      </c>
      <c r="AS244" s="115"/>
      <c r="AT244" s="66">
        <f t="shared" si="51"/>
        <v>15352</v>
      </c>
      <c r="AU244" s="67">
        <f t="shared" si="52"/>
        <v>480</v>
      </c>
      <c r="AX244" s="50">
        <f t="shared" si="45"/>
        <v>1</v>
      </c>
      <c r="AY244" s="1">
        <f t="shared" si="46"/>
        <v>100</v>
      </c>
      <c r="AZ244" s="51" t="str">
        <f t="shared" si="47"/>
        <v/>
      </c>
    </row>
    <row r="245" spans="26:52" ht="19.95" customHeight="1" x14ac:dyDescent="0.25">
      <c r="Z245" s="5">
        <f t="shared" si="48"/>
        <v>242</v>
      </c>
      <c r="AA245" s="112">
        <v>45875</v>
      </c>
      <c r="AB245" s="113" t="s">
        <v>139</v>
      </c>
      <c r="AC245" s="113" t="s">
        <v>34</v>
      </c>
      <c r="AD245" s="54">
        <v>500</v>
      </c>
      <c r="AE245" s="55">
        <v>195</v>
      </c>
      <c r="AF245" s="56">
        <v>0.442</v>
      </c>
      <c r="AG245" s="57">
        <v>45877</v>
      </c>
      <c r="AH245" s="53" t="s">
        <v>36</v>
      </c>
      <c r="AI245" s="62">
        <v>1.75</v>
      </c>
      <c r="AJ245" s="58"/>
      <c r="AK245" s="59">
        <f t="shared" si="41"/>
        <v>-3.9592760180995477</v>
      </c>
      <c r="AL245" s="60">
        <f t="shared" si="42"/>
        <v>1.75</v>
      </c>
      <c r="AM245" s="61">
        <f t="shared" si="53"/>
        <v>2</v>
      </c>
      <c r="AN245" s="54">
        <f t="shared" si="43"/>
        <v>350</v>
      </c>
      <c r="AO245" s="62">
        <v>1.7</v>
      </c>
      <c r="AP245" s="55"/>
      <c r="AQ245" s="63">
        <f t="shared" si="49"/>
        <v>-2.8571428571428598E-2</v>
      </c>
      <c r="AR245" s="64">
        <f t="shared" si="50"/>
        <v>-10.000000000000009</v>
      </c>
      <c r="AS245" s="115"/>
      <c r="AT245" s="66">
        <f t="shared" si="51"/>
        <v>15342</v>
      </c>
      <c r="AU245" s="67">
        <f t="shared" si="52"/>
        <v>350</v>
      </c>
      <c r="AX245" s="50">
        <f t="shared" si="45"/>
        <v>0</v>
      </c>
      <c r="AY245" s="1" t="str">
        <f t="shared" si="46"/>
        <v/>
      </c>
      <c r="AZ245" s="51">
        <f t="shared" si="47"/>
        <v>-10.000000000000009</v>
      </c>
    </row>
    <row r="246" spans="26:52" ht="19.95" customHeight="1" x14ac:dyDescent="0.25">
      <c r="Z246" s="5">
        <f t="shared" si="48"/>
        <v>243</v>
      </c>
      <c r="AA246" s="112">
        <v>45876</v>
      </c>
      <c r="AB246" s="113" t="s">
        <v>64</v>
      </c>
      <c r="AC246" s="113" t="s">
        <v>34</v>
      </c>
      <c r="AD246" s="54">
        <v>500</v>
      </c>
      <c r="AE246" s="55">
        <v>183</v>
      </c>
      <c r="AF246" s="56">
        <v>0.58899999999999997</v>
      </c>
      <c r="AG246" s="57">
        <v>45877</v>
      </c>
      <c r="AH246" s="53" t="s">
        <v>39</v>
      </c>
      <c r="AI246" s="62">
        <v>3</v>
      </c>
      <c r="AJ246" s="58">
        <v>1</v>
      </c>
      <c r="AK246" s="59">
        <f t="shared" si="41"/>
        <v>-3.3955857385398982</v>
      </c>
      <c r="AL246" s="60">
        <f t="shared" si="42"/>
        <v>2</v>
      </c>
      <c r="AM246" s="61">
        <f t="shared" si="53"/>
        <v>2</v>
      </c>
      <c r="AN246" s="54">
        <f t="shared" si="43"/>
        <v>600</v>
      </c>
      <c r="AO246" s="62">
        <v>3.45</v>
      </c>
      <c r="AP246" s="55">
        <v>3</v>
      </c>
      <c r="AQ246" s="63">
        <f t="shared" si="49"/>
        <v>0.11250000000000004</v>
      </c>
      <c r="AR246" s="64">
        <f t="shared" si="50"/>
        <v>45.000000000000014</v>
      </c>
      <c r="AS246" s="115"/>
      <c r="AT246" s="66">
        <f t="shared" si="51"/>
        <v>15387</v>
      </c>
      <c r="AU246" s="67">
        <f t="shared" si="52"/>
        <v>400</v>
      </c>
      <c r="AX246" s="50">
        <f t="shared" si="45"/>
        <v>1</v>
      </c>
      <c r="AY246" s="1" t="str">
        <f t="shared" si="46"/>
        <v/>
      </c>
      <c r="AZ246" s="51">
        <f t="shared" si="47"/>
        <v>45.000000000000014</v>
      </c>
    </row>
    <row r="247" spans="26:52" ht="19.95" customHeight="1" x14ac:dyDescent="0.25">
      <c r="Z247" s="5">
        <f t="shared" si="48"/>
        <v>244</v>
      </c>
      <c r="AA247" s="112">
        <v>45876</v>
      </c>
      <c r="AB247" s="113" t="s">
        <v>92</v>
      </c>
      <c r="AC247" s="113" t="s">
        <v>34</v>
      </c>
      <c r="AD247" s="54">
        <v>500</v>
      </c>
      <c r="AE247" s="55">
        <v>66</v>
      </c>
      <c r="AF247" s="56">
        <v>0.54500000000000004</v>
      </c>
      <c r="AG247" s="57">
        <v>45877</v>
      </c>
      <c r="AH247" s="53" t="s">
        <v>39</v>
      </c>
      <c r="AI247" s="62">
        <v>0.85</v>
      </c>
      <c r="AJ247" s="58"/>
      <c r="AK247" s="59">
        <f t="shared" si="41"/>
        <v>-1.5596330275229355</v>
      </c>
      <c r="AL247" s="60">
        <f t="shared" si="42"/>
        <v>0.85</v>
      </c>
      <c r="AM247" s="61">
        <f t="shared" si="53"/>
        <v>5</v>
      </c>
      <c r="AN247" s="54">
        <f t="shared" si="43"/>
        <v>425</v>
      </c>
      <c r="AO247" s="62">
        <v>0.65</v>
      </c>
      <c r="AP247" s="55"/>
      <c r="AQ247" s="63">
        <f t="shared" si="49"/>
        <v>-0.23529411764705876</v>
      </c>
      <c r="AR247" s="64">
        <f t="shared" si="50"/>
        <v>-99.999999999999986</v>
      </c>
      <c r="AS247" s="115"/>
      <c r="AT247" s="66">
        <f t="shared" si="51"/>
        <v>15287</v>
      </c>
      <c r="AU247" s="67">
        <f t="shared" si="52"/>
        <v>425</v>
      </c>
      <c r="AX247" s="50">
        <f t="shared" si="45"/>
        <v>0</v>
      </c>
      <c r="AY247" s="1" t="str">
        <f t="shared" si="46"/>
        <v/>
      </c>
      <c r="AZ247" s="51">
        <f t="shared" si="47"/>
        <v>-99.999999999999986</v>
      </c>
    </row>
    <row r="248" spans="26:52" ht="19.95" customHeight="1" x14ac:dyDescent="0.25">
      <c r="Z248" s="5">
        <f t="shared" si="48"/>
        <v>245</v>
      </c>
      <c r="AA248" s="112">
        <v>45882</v>
      </c>
      <c r="AB248" s="113" t="s">
        <v>118</v>
      </c>
      <c r="AC248" s="113" t="s">
        <v>33</v>
      </c>
      <c r="AD248" s="54">
        <v>500</v>
      </c>
      <c r="AE248" s="55">
        <v>340</v>
      </c>
      <c r="AF248" s="56">
        <v>0.46</v>
      </c>
      <c r="AG248" s="57">
        <v>45884</v>
      </c>
      <c r="AH248" s="53" t="s">
        <v>39</v>
      </c>
      <c r="AI248" s="62">
        <v>6.4</v>
      </c>
      <c r="AJ248" s="58">
        <v>2</v>
      </c>
      <c r="AK248" s="59">
        <f t="shared" si="41"/>
        <v>-9.5652173913043477</v>
      </c>
      <c r="AL248" s="60">
        <f t="shared" si="42"/>
        <v>4.4000000000000004</v>
      </c>
      <c r="AM248" s="61">
        <f t="shared" si="53"/>
        <v>1</v>
      </c>
      <c r="AN248" s="54">
        <f t="shared" si="43"/>
        <v>640</v>
      </c>
      <c r="AO248" s="62">
        <v>9.65</v>
      </c>
      <c r="AP248" s="55"/>
      <c r="AQ248" s="63">
        <f t="shared" si="49"/>
        <v>0.73863636363636354</v>
      </c>
      <c r="AR248" s="64">
        <f t="shared" si="50"/>
        <v>325</v>
      </c>
      <c r="AS248" s="115"/>
      <c r="AT248" s="66">
        <f t="shared" si="51"/>
        <v>15612</v>
      </c>
      <c r="AU248" s="67">
        <f t="shared" si="52"/>
        <v>440.00000000000006</v>
      </c>
      <c r="AX248" s="50">
        <f t="shared" si="45"/>
        <v>1</v>
      </c>
      <c r="AY248" s="1">
        <f t="shared" si="46"/>
        <v>325</v>
      </c>
      <c r="AZ248" s="51" t="str">
        <f t="shared" si="47"/>
        <v/>
      </c>
    </row>
    <row r="249" spans="26:52" ht="19.95" customHeight="1" x14ac:dyDescent="0.25">
      <c r="Z249" s="5">
        <f t="shared" si="48"/>
        <v>246</v>
      </c>
      <c r="AA249" s="112">
        <v>45882</v>
      </c>
      <c r="AB249" s="113" t="s">
        <v>119</v>
      </c>
      <c r="AC249" s="113" t="s">
        <v>33</v>
      </c>
      <c r="AD249" s="54">
        <v>500</v>
      </c>
      <c r="AE249" s="55">
        <v>225</v>
      </c>
      <c r="AF249" s="56">
        <v>0.46</v>
      </c>
      <c r="AG249" s="57">
        <v>45884</v>
      </c>
      <c r="AH249" s="53" t="s">
        <v>39</v>
      </c>
      <c r="AI249" s="62">
        <v>1.8</v>
      </c>
      <c r="AJ249" s="58"/>
      <c r="AK249" s="59">
        <f t="shared" si="41"/>
        <v>-3.9130434782608696</v>
      </c>
      <c r="AL249" s="60">
        <f t="shared" si="42"/>
        <v>1.8</v>
      </c>
      <c r="AM249" s="61">
        <f t="shared" si="53"/>
        <v>2</v>
      </c>
      <c r="AN249" s="54">
        <f t="shared" si="43"/>
        <v>360</v>
      </c>
      <c r="AO249" s="62">
        <v>1.78</v>
      </c>
      <c r="AP249" s="55"/>
      <c r="AQ249" s="63">
        <f t="shared" si="49"/>
        <v>-1.111111111111112E-2</v>
      </c>
      <c r="AR249" s="64">
        <f t="shared" si="50"/>
        <v>-4.0000000000000036</v>
      </c>
      <c r="AS249" s="115"/>
      <c r="AT249" s="66">
        <f t="shared" si="51"/>
        <v>15608</v>
      </c>
      <c r="AU249" s="67">
        <f t="shared" si="52"/>
        <v>360</v>
      </c>
      <c r="AX249" s="50">
        <f t="shared" si="45"/>
        <v>0</v>
      </c>
      <c r="AY249" s="1">
        <f t="shared" si="46"/>
        <v>-4.0000000000000036</v>
      </c>
      <c r="AZ249" s="51" t="str">
        <f t="shared" si="47"/>
        <v/>
      </c>
    </row>
    <row r="250" spans="26:52" ht="19.95" customHeight="1" x14ac:dyDescent="0.25">
      <c r="Z250" s="5">
        <f t="shared" si="48"/>
        <v>247</v>
      </c>
      <c r="AA250" s="112">
        <v>45882</v>
      </c>
      <c r="AB250" s="113" t="s">
        <v>134</v>
      </c>
      <c r="AC250" s="113" t="s">
        <v>33</v>
      </c>
      <c r="AD250" s="54">
        <v>500</v>
      </c>
      <c r="AE250" s="55">
        <v>185</v>
      </c>
      <c r="AF250" s="56">
        <v>0.47599999999999998</v>
      </c>
      <c r="AG250" s="57">
        <v>45884</v>
      </c>
      <c r="AH250" s="53" t="s">
        <v>39</v>
      </c>
      <c r="AI250" s="62">
        <v>3.2</v>
      </c>
      <c r="AJ250" s="58">
        <v>1</v>
      </c>
      <c r="AK250" s="59">
        <f t="shared" si="41"/>
        <v>-4.6218487394957988</v>
      </c>
      <c r="AL250" s="60">
        <f t="shared" si="42"/>
        <v>2.2000000000000002</v>
      </c>
      <c r="AM250" s="61">
        <f t="shared" si="53"/>
        <v>2</v>
      </c>
      <c r="AN250" s="54">
        <f t="shared" si="43"/>
        <v>640</v>
      </c>
      <c r="AO250" s="62">
        <v>2.61</v>
      </c>
      <c r="AP250" s="55"/>
      <c r="AQ250" s="63">
        <f t="shared" si="49"/>
        <v>-0.2681818181818183</v>
      </c>
      <c r="AR250" s="64">
        <f t="shared" si="50"/>
        <v>-118.00000000000006</v>
      </c>
      <c r="AS250" s="115"/>
      <c r="AT250" s="66">
        <f t="shared" si="51"/>
        <v>15490</v>
      </c>
      <c r="AU250" s="67">
        <f t="shared" si="52"/>
        <v>440.00000000000006</v>
      </c>
      <c r="AX250" s="50">
        <f t="shared" si="45"/>
        <v>0</v>
      </c>
      <c r="AY250" s="1">
        <f t="shared" si="46"/>
        <v>-118.00000000000006</v>
      </c>
      <c r="AZ250" s="51" t="str">
        <f t="shared" si="47"/>
        <v/>
      </c>
    </row>
    <row r="251" spans="26:52" ht="19.95" customHeight="1" x14ac:dyDescent="0.25">
      <c r="Z251" s="5">
        <f t="shared" si="48"/>
        <v>248</v>
      </c>
      <c r="AA251" s="112">
        <v>45882</v>
      </c>
      <c r="AB251" s="113" t="s">
        <v>92</v>
      </c>
      <c r="AC251" s="113" t="s">
        <v>114</v>
      </c>
      <c r="AD251" s="54">
        <v>500</v>
      </c>
      <c r="AE251" s="55">
        <v>69</v>
      </c>
      <c r="AF251" s="56">
        <v>0.59499999999999997</v>
      </c>
      <c r="AG251" s="57">
        <v>45884</v>
      </c>
      <c r="AH251" s="53" t="s">
        <v>39</v>
      </c>
      <c r="AI251" s="62">
        <v>1.04</v>
      </c>
      <c r="AJ251" s="58"/>
      <c r="AK251" s="59">
        <f t="shared" si="41"/>
        <v>-1.7478991596638658</v>
      </c>
      <c r="AL251" s="60">
        <f t="shared" si="42"/>
        <v>1.04</v>
      </c>
      <c r="AM251" s="61">
        <f t="shared" si="53"/>
        <v>4</v>
      </c>
      <c r="AN251" s="54">
        <f t="shared" si="43"/>
        <v>416</v>
      </c>
      <c r="AO251" s="62">
        <v>0.97</v>
      </c>
      <c r="AP251" s="55"/>
      <c r="AQ251" s="63">
        <f t="shared" si="49"/>
        <v>-6.730769230769236E-2</v>
      </c>
      <c r="AR251" s="64">
        <f t="shared" si="50"/>
        <v>-28.000000000000025</v>
      </c>
      <c r="AS251" s="115"/>
      <c r="AT251" s="66">
        <f t="shared" si="51"/>
        <v>15462</v>
      </c>
      <c r="AU251" s="67">
        <f t="shared" si="52"/>
        <v>416</v>
      </c>
      <c r="AX251" s="50">
        <f t="shared" si="45"/>
        <v>0</v>
      </c>
      <c r="AY251" s="1" t="str">
        <f t="shared" si="46"/>
        <v/>
      </c>
      <c r="AZ251" s="51">
        <f t="shared" si="47"/>
        <v>-28.000000000000025</v>
      </c>
    </row>
    <row r="252" spans="26:52" ht="19.95" customHeight="1" x14ac:dyDescent="0.25">
      <c r="Z252" s="5">
        <f t="shared" si="48"/>
        <v>249</v>
      </c>
      <c r="AA252" s="112">
        <v>45883</v>
      </c>
      <c r="AB252" s="113" t="s">
        <v>134</v>
      </c>
      <c r="AC252" s="113" t="s">
        <v>33</v>
      </c>
      <c r="AD252" s="54">
        <v>500</v>
      </c>
      <c r="AE252" s="55">
        <v>182.5</v>
      </c>
      <c r="AF252" s="56">
        <v>0.55200000000000005</v>
      </c>
      <c r="AG252" s="57">
        <v>45884</v>
      </c>
      <c r="AH252" s="53" t="s">
        <v>39</v>
      </c>
      <c r="AI252" s="62">
        <v>3.7</v>
      </c>
      <c r="AJ252" s="58">
        <v>1.5</v>
      </c>
      <c r="AK252" s="59">
        <f t="shared" si="41"/>
        <v>-3.9855072463768115</v>
      </c>
      <c r="AL252" s="60">
        <f t="shared" si="42"/>
        <v>2.2000000000000002</v>
      </c>
      <c r="AM252" s="61">
        <f t="shared" si="53"/>
        <v>2</v>
      </c>
      <c r="AN252" s="54">
        <f t="shared" si="43"/>
        <v>740</v>
      </c>
      <c r="AO252" s="62">
        <v>4.25</v>
      </c>
      <c r="AP252" s="55">
        <v>3.85</v>
      </c>
      <c r="AQ252" s="63">
        <f t="shared" si="49"/>
        <v>0.15909090909090892</v>
      </c>
      <c r="AR252" s="64">
        <f t="shared" si="50"/>
        <v>69.999999999999929</v>
      </c>
      <c r="AS252" s="115"/>
      <c r="AT252" s="66">
        <f t="shared" si="51"/>
        <v>15532</v>
      </c>
      <c r="AU252" s="67">
        <f t="shared" si="52"/>
        <v>440.00000000000006</v>
      </c>
      <c r="AX252" s="50">
        <f t="shared" si="45"/>
        <v>1</v>
      </c>
      <c r="AY252" s="1">
        <f t="shared" si="46"/>
        <v>69.999999999999929</v>
      </c>
      <c r="AZ252" s="51" t="str">
        <f t="shared" si="47"/>
        <v/>
      </c>
    </row>
    <row r="253" spans="26:52" ht="19.95" customHeight="1" x14ac:dyDescent="0.25">
      <c r="Z253" s="5">
        <f t="shared" si="48"/>
        <v>250</v>
      </c>
      <c r="AA253" s="112">
        <v>45883</v>
      </c>
      <c r="AB253" s="113" t="s">
        <v>119</v>
      </c>
      <c r="AC253" s="113" t="s">
        <v>33</v>
      </c>
      <c r="AD253" s="54">
        <v>500</v>
      </c>
      <c r="AE253" s="55">
        <v>230</v>
      </c>
      <c r="AF253" s="56">
        <v>0.51300000000000001</v>
      </c>
      <c r="AG253" s="57">
        <v>45884</v>
      </c>
      <c r="AH253" s="53" t="s">
        <v>39</v>
      </c>
      <c r="AI253" s="62">
        <v>1.98</v>
      </c>
      <c r="AJ253" s="58"/>
      <c r="AK253" s="59">
        <f t="shared" si="41"/>
        <v>-3.8596491228070176</v>
      </c>
      <c r="AL253" s="60">
        <f t="shared" si="42"/>
        <v>1.98</v>
      </c>
      <c r="AM253" s="61">
        <f t="shared" si="53"/>
        <v>2</v>
      </c>
      <c r="AN253" s="54">
        <f t="shared" si="43"/>
        <v>396</v>
      </c>
      <c r="AO253" s="62">
        <v>1.61</v>
      </c>
      <c r="AP253" s="55">
        <v>1.55</v>
      </c>
      <c r="AQ253" s="63">
        <f t="shared" si="49"/>
        <v>-0.20202020202020199</v>
      </c>
      <c r="AR253" s="64">
        <f t="shared" si="50"/>
        <v>-79.999999999999986</v>
      </c>
      <c r="AS253" s="115"/>
      <c r="AT253" s="66">
        <f t="shared" si="51"/>
        <v>15452</v>
      </c>
      <c r="AU253" s="67">
        <f t="shared" si="52"/>
        <v>396</v>
      </c>
      <c r="AX253" s="50">
        <f t="shared" si="45"/>
        <v>0</v>
      </c>
      <c r="AY253" s="1">
        <f t="shared" si="46"/>
        <v>-79.999999999999986</v>
      </c>
      <c r="AZ253" s="51" t="str">
        <f t="shared" si="47"/>
        <v/>
      </c>
    </row>
    <row r="254" spans="26:52" ht="19.95" customHeight="1" x14ac:dyDescent="0.25">
      <c r="Z254" s="5">
        <f t="shared" si="48"/>
        <v>251</v>
      </c>
      <c r="AA254" s="112">
        <v>45883</v>
      </c>
      <c r="AB254" s="113" t="s">
        <v>97</v>
      </c>
      <c r="AC254" s="113" t="s">
        <v>33</v>
      </c>
      <c r="AD254" s="54">
        <v>500</v>
      </c>
      <c r="AE254" s="55">
        <v>310</v>
      </c>
      <c r="AF254" s="56">
        <v>0.51900000000000002</v>
      </c>
      <c r="AG254" s="57">
        <v>45884</v>
      </c>
      <c r="AH254" s="53" t="s">
        <v>39</v>
      </c>
      <c r="AI254" s="62">
        <v>4.4000000000000004</v>
      </c>
      <c r="AJ254" s="58">
        <v>2</v>
      </c>
      <c r="AK254" s="59">
        <f t="shared" si="41"/>
        <v>-4.6242774566473992</v>
      </c>
      <c r="AL254" s="60">
        <f t="shared" si="42"/>
        <v>2.4000000000000004</v>
      </c>
      <c r="AM254" s="61">
        <f t="shared" si="53"/>
        <v>2</v>
      </c>
      <c r="AN254" s="54">
        <f t="shared" si="43"/>
        <v>880.00000000000011</v>
      </c>
      <c r="AO254" s="62">
        <v>5.65</v>
      </c>
      <c r="AP254" s="55"/>
      <c r="AQ254" s="63">
        <f t="shared" si="49"/>
        <v>0.52083333333333326</v>
      </c>
      <c r="AR254" s="64">
        <f t="shared" si="50"/>
        <v>250</v>
      </c>
      <c r="AS254" s="115"/>
      <c r="AT254" s="66">
        <f t="shared" si="51"/>
        <v>15702</v>
      </c>
      <c r="AU254" s="67">
        <f t="shared" si="52"/>
        <v>480.00000000000006</v>
      </c>
      <c r="AX254" s="50">
        <f t="shared" si="45"/>
        <v>1</v>
      </c>
      <c r="AY254" s="1">
        <f t="shared" si="46"/>
        <v>250</v>
      </c>
      <c r="AZ254" s="51" t="str">
        <f t="shared" si="47"/>
        <v/>
      </c>
    </row>
    <row r="255" spans="26:52" ht="19.95" customHeight="1" x14ac:dyDescent="0.25">
      <c r="Z255" s="5">
        <f t="shared" si="48"/>
        <v>252</v>
      </c>
      <c r="AA255" s="112">
        <v>45883</v>
      </c>
      <c r="AB255" s="113" t="s">
        <v>161</v>
      </c>
      <c r="AC255" s="113" t="s">
        <v>33</v>
      </c>
      <c r="AD255" s="54">
        <v>500</v>
      </c>
      <c r="AE255" s="55">
        <v>70</v>
      </c>
      <c r="AF255" s="56">
        <v>0.501</v>
      </c>
      <c r="AG255" s="57">
        <v>45884</v>
      </c>
      <c r="AH255" s="53" t="s">
        <v>39</v>
      </c>
      <c r="AI255" s="62">
        <v>0.65</v>
      </c>
      <c r="AJ255" s="58"/>
      <c r="AK255" s="59">
        <f t="shared" si="41"/>
        <v>-1.2974051896207586</v>
      </c>
      <c r="AL255" s="60">
        <f t="shared" si="42"/>
        <v>0.65</v>
      </c>
      <c r="AM255" s="61">
        <f t="shared" si="53"/>
        <v>7</v>
      </c>
      <c r="AN255" s="54">
        <f t="shared" si="43"/>
        <v>455</v>
      </c>
      <c r="AO255" s="62">
        <v>0.73</v>
      </c>
      <c r="AP255" s="55"/>
      <c r="AQ255" s="63">
        <f t="shared" si="49"/>
        <v>0.12307692307692301</v>
      </c>
      <c r="AR255" s="64">
        <f t="shared" si="50"/>
        <v>55.999999999999972</v>
      </c>
      <c r="AS255" s="115"/>
      <c r="AT255" s="66">
        <f t="shared" si="51"/>
        <v>15758</v>
      </c>
      <c r="AU255" s="67">
        <f t="shared" si="52"/>
        <v>455</v>
      </c>
      <c r="AX255" s="50">
        <f t="shared" si="45"/>
        <v>1</v>
      </c>
      <c r="AY255" s="1">
        <f t="shared" si="46"/>
        <v>55.999999999999972</v>
      </c>
      <c r="AZ255" s="51" t="str">
        <f t="shared" si="47"/>
        <v/>
      </c>
    </row>
    <row r="256" spans="26:52" ht="19.95" customHeight="1" x14ac:dyDescent="0.25">
      <c r="Z256" s="5">
        <f t="shared" si="48"/>
        <v>253</v>
      </c>
      <c r="AA256" s="112">
        <v>45889</v>
      </c>
      <c r="AB256" s="113" t="s">
        <v>59</v>
      </c>
      <c r="AC256" s="113" t="s">
        <v>33</v>
      </c>
      <c r="AD256" s="54">
        <v>500</v>
      </c>
      <c r="AE256" s="55">
        <v>23.5</v>
      </c>
      <c r="AF256" s="56">
        <v>0.40400000000000003</v>
      </c>
      <c r="AG256" s="57">
        <v>45891</v>
      </c>
      <c r="AH256" s="53" t="s">
        <v>36</v>
      </c>
      <c r="AI256" s="62">
        <v>0.49</v>
      </c>
      <c r="AJ256" s="58"/>
      <c r="AK256" s="59">
        <f t="shared" si="41"/>
        <v>-1.2128712871287128</v>
      </c>
      <c r="AL256" s="60">
        <f t="shared" si="42"/>
        <v>0.49</v>
      </c>
      <c r="AM256" s="61">
        <f t="shared" si="53"/>
        <v>10</v>
      </c>
      <c r="AN256" s="54">
        <f t="shared" si="43"/>
        <v>490.00000000000006</v>
      </c>
      <c r="AO256" s="62">
        <v>0.55000000000000004</v>
      </c>
      <c r="AP256" s="55"/>
      <c r="AQ256" s="63">
        <f t="shared" si="49"/>
        <v>0.12244897959183684</v>
      </c>
      <c r="AR256" s="64">
        <f t="shared" si="50"/>
        <v>60.000000000000057</v>
      </c>
      <c r="AS256" s="115"/>
      <c r="AT256" s="66">
        <f t="shared" si="51"/>
        <v>15818</v>
      </c>
      <c r="AU256" s="67">
        <f t="shared" si="52"/>
        <v>490.00000000000006</v>
      </c>
      <c r="AX256" s="50">
        <f t="shared" si="45"/>
        <v>1</v>
      </c>
      <c r="AY256" s="1">
        <f t="shared" si="46"/>
        <v>60.000000000000057</v>
      </c>
      <c r="AZ256" s="51" t="str">
        <f t="shared" si="47"/>
        <v/>
      </c>
    </row>
    <row r="257" spans="26:52" ht="19.95" customHeight="1" x14ac:dyDescent="0.25">
      <c r="Z257" s="5">
        <f t="shared" si="48"/>
        <v>254</v>
      </c>
      <c r="AA257" s="112">
        <v>45889</v>
      </c>
      <c r="AB257" s="113" t="s">
        <v>162</v>
      </c>
      <c r="AC257" s="113" t="s">
        <v>33</v>
      </c>
      <c r="AD257" s="54">
        <v>500</v>
      </c>
      <c r="AE257" s="55">
        <v>46.5</v>
      </c>
      <c r="AF257" s="56">
        <v>0.496</v>
      </c>
      <c r="AG257" s="57">
        <v>45891</v>
      </c>
      <c r="AH257" s="53" t="s">
        <v>39</v>
      </c>
      <c r="AI257" s="62">
        <v>0.44</v>
      </c>
      <c r="AJ257" s="58"/>
      <c r="AK257" s="59">
        <f t="shared" si="41"/>
        <v>-0.88709677419354838</v>
      </c>
      <c r="AL257" s="60">
        <f t="shared" si="42"/>
        <v>0.44</v>
      </c>
      <c r="AM257" s="61">
        <f t="shared" si="53"/>
        <v>11</v>
      </c>
      <c r="AN257" s="54">
        <f t="shared" si="43"/>
        <v>484</v>
      </c>
      <c r="AO257" s="62">
        <v>0.45</v>
      </c>
      <c r="AP257" s="55">
        <v>0.35</v>
      </c>
      <c r="AQ257" s="63">
        <f t="shared" si="49"/>
        <v>-9.090909090909087E-2</v>
      </c>
      <c r="AR257" s="64">
        <f t="shared" si="50"/>
        <v>-43.999999999999979</v>
      </c>
      <c r="AS257" s="115"/>
      <c r="AT257" s="66">
        <f t="shared" si="51"/>
        <v>15774</v>
      </c>
      <c r="AU257" s="67">
        <f t="shared" si="52"/>
        <v>484</v>
      </c>
      <c r="AX257" s="50">
        <f t="shared" si="45"/>
        <v>0</v>
      </c>
      <c r="AY257" s="1">
        <f t="shared" si="46"/>
        <v>-43.999999999999979</v>
      </c>
      <c r="AZ257" s="51" t="str">
        <f t="shared" si="47"/>
        <v/>
      </c>
    </row>
    <row r="258" spans="26:52" ht="19.95" customHeight="1" x14ac:dyDescent="0.25">
      <c r="Z258" s="5">
        <f t="shared" si="48"/>
        <v>255</v>
      </c>
      <c r="AA258" s="112">
        <v>45889</v>
      </c>
      <c r="AB258" s="113" t="s">
        <v>101</v>
      </c>
      <c r="AC258" s="113" t="s">
        <v>33</v>
      </c>
      <c r="AD258" s="54">
        <v>500</v>
      </c>
      <c r="AE258" s="55">
        <v>227.5</v>
      </c>
      <c r="AF258" s="56">
        <v>0.442</v>
      </c>
      <c r="AG258" s="57">
        <v>45891</v>
      </c>
      <c r="AH258" s="53" t="s">
        <v>36</v>
      </c>
      <c r="AI258" s="62">
        <v>2.2000000000000002</v>
      </c>
      <c r="AJ258" s="58"/>
      <c r="AK258" s="59">
        <f t="shared" si="41"/>
        <v>-4.9773755656108598</v>
      </c>
      <c r="AL258" s="60">
        <f t="shared" si="42"/>
        <v>2.2000000000000002</v>
      </c>
      <c r="AM258" s="61">
        <f t="shared" si="53"/>
        <v>2</v>
      </c>
      <c r="AN258" s="54">
        <f t="shared" si="43"/>
        <v>440.00000000000006</v>
      </c>
      <c r="AO258" s="62">
        <v>2.72</v>
      </c>
      <c r="AP258" s="55"/>
      <c r="AQ258" s="63">
        <f t="shared" si="49"/>
        <v>0.23636363636363636</v>
      </c>
      <c r="AR258" s="64">
        <f t="shared" si="50"/>
        <v>104</v>
      </c>
      <c r="AS258" s="115"/>
      <c r="AT258" s="66">
        <f t="shared" si="51"/>
        <v>15878</v>
      </c>
      <c r="AU258" s="67">
        <f t="shared" si="52"/>
        <v>440.00000000000006</v>
      </c>
      <c r="AX258" s="50">
        <f t="shared" si="45"/>
        <v>1</v>
      </c>
      <c r="AY258" s="1">
        <f t="shared" si="46"/>
        <v>104</v>
      </c>
      <c r="AZ258" s="51" t="str">
        <f t="shared" si="47"/>
        <v/>
      </c>
    </row>
    <row r="259" spans="26:52" ht="19.95" customHeight="1" x14ac:dyDescent="0.25">
      <c r="Z259" s="5">
        <f t="shared" si="48"/>
        <v>256</v>
      </c>
      <c r="AA259" s="112">
        <v>45889</v>
      </c>
      <c r="AB259" s="113" t="s">
        <v>110</v>
      </c>
      <c r="AC259" s="113" t="s">
        <v>34</v>
      </c>
      <c r="AD259" s="54">
        <v>500</v>
      </c>
      <c r="AE259" s="55">
        <v>635</v>
      </c>
      <c r="AF259" s="56">
        <v>0.41099999999999998</v>
      </c>
      <c r="AG259" s="57">
        <v>45889</v>
      </c>
      <c r="AH259" s="53" t="s">
        <v>36</v>
      </c>
      <c r="AI259" s="62">
        <v>1.52</v>
      </c>
      <c r="AJ259" s="58"/>
      <c r="AK259" s="59">
        <f t="shared" si="41"/>
        <v>-3.6982968369829687</v>
      </c>
      <c r="AL259" s="60">
        <f t="shared" si="42"/>
        <v>1.52</v>
      </c>
      <c r="AM259" s="61">
        <f t="shared" si="53"/>
        <v>3</v>
      </c>
      <c r="AN259" s="54">
        <f t="shared" si="43"/>
        <v>456.00000000000006</v>
      </c>
      <c r="AO259" s="62">
        <v>2.0499999999999998</v>
      </c>
      <c r="AP259" s="55"/>
      <c r="AQ259" s="63">
        <f t="shared" si="49"/>
        <v>0.34868421052631565</v>
      </c>
      <c r="AR259" s="64">
        <f t="shared" si="50"/>
        <v>158.99999999999994</v>
      </c>
      <c r="AS259" s="115"/>
      <c r="AT259" s="66">
        <f t="shared" si="51"/>
        <v>16037</v>
      </c>
      <c r="AU259" s="67">
        <f t="shared" si="52"/>
        <v>456.00000000000006</v>
      </c>
      <c r="AX259" s="50">
        <f t="shared" si="45"/>
        <v>1</v>
      </c>
      <c r="AY259" s="1" t="str">
        <f t="shared" si="46"/>
        <v/>
      </c>
      <c r="AZ259" s="51">
        <f t="shared" si="47"/>
        <v>158.99999999999994</v>
      </c>
    </row>
    <row r="260" spans="26:52" ht="19.95" customHeight="1" x14ac:dyDescent="0.25">
      <c r="Z260" s="5">
        <f t="shared" si="48"/>
        <v>257</v>
      </c>
      <c r="AA260" s="112">
        <v>45890</v>
      </c>
      <c r="AB260" s="113" t="s">
        <v>163</v>
      </c>
      <c r="AC260" s="113" t="s">
        <v>33</v>
      </c>
      <c r="AD260" s="54">
        <v>500</v>
      </c>
      <c r="AE260" s="55">
        <v>35.5</v>
      </c>
      <c r="AF260" s="56">
        <v>0.497</v>
      </c>
      <c r="AG260" s="57">
        <v>45891</v>
      </c>
      <c r="AH260" s="53" t="s">
        <v>36</v>
      </c>
      <c r="AI260" s="62">
        <v>0.85</v>
      </c>
      <c r="AJ260" s="58"/>
      <c r="AK260" s="59">
        <f t="shared" ref="AK260:AK284" si="54">IF(AH260="C",-(AI260-AJ260)/AF260,-(AI260-AJ260)/AF260)</f>
        <v>-1.7102615694164989</v>
      </c>
      <c r="AL260" s="60">
        <f t="shared" ref="AL260:AL284" si="55">AI260-AJ260</f>
        <v>0.85</v>
      </c>
      <c r="AM260" s="61">
        <f t="shared" si="53"/>
        <v>5</v>
      </c>
      <c r="AN260" s="54">
        <f t="shared" ref="AN260:AN284" si="56">AM260*AI260*100</f>
        <v>425</v>
      </c>
      <c r="AO260" s="62">
        <v>0.95</v>
      </c>
      <c r="AP260" s="55"/>
      <c r="AQ260" s="63">
        <f t="shared" si="49"/>
        <v>0.11764705882352938</v>
      </c>
      <c r="AR260" s="64">
        <f t="shared" si="50"/>
        <v>49.999999999999993</v>
      </c>
      <c r="AS260" s="115"/>
      <c r="AT260" s="66">
        <f t="shared" si="51"/>
        <v>16087</v>
      </c>
      <c r="AU260" s="67">
        <f t="shared" si="52"/>
        <v>425</v>
      </c>
      <c r="AX260" s="50">
        <f t="shared" si="45"/>
        <v>1</v>
      </c>
      <c r="AY260" s="1">
        <f t="shared" si="46"/>
        <v>49.999999999999993</v>
      </c>
      <c r="AZ260" s="51" t="str">
        <f t="shared" si="47"/>
        <v/>
      </c>
    </row>
    <row r="261" spans="26:52" ht="19.95" customHeight="1" x14ac:dyDescent="0.25">
      <c r="Z261" s="5">
        <f t="shared" si="48"/>
        <v>258</v>
      </c>
      <c r="AA261" s="112">
        <v>45890</v>
      </c>
      <c r="AB261" s="113" t="s">
        <v>96</v>
      </c>
      <c r="AC261" s="113" t="s">
        <v>33</v>
      </c>
      <c r="AD261" s="54">
        <v>500</v>
      </c>
      <c r="AE261" s="55">
        <v>505</v>
      </c>
      <c r="AF261" s="56">
        <v>0.52100000000000002</v>
      </c>
      <c r="AG261" s="57">
        <v>45891</v>
      </c>
      <c r="AH261" s="53" t="s">
        <v>39</v>
      </c>
      <c r="AI261" s="62">
        <v>3.5</v>
      </c>
      <c r="AJ261" s="58">
        <v>1</v>
      </c>
      <c r="AK261" s="59">
        <f t="shared" si="54"/>
        <v>-4.7984644913627639</v>
      </c>
      <c r="AL261" s="60">
        <f t="shared" si="55"/>
        <v>2.5</v>
      </c>
      <c r="AM261" s="61">
        <f t="shared" si="53"/>
        <v>2</v>
      </c>
      <c r="AN261" s="54">
        <f t="shared" si="56"/>
        <v>700</v>
      </c>
      <c r="AO261" s="62">
        <v>3</v>
      </c>
      <c r="AP261" s="55">
        <v>4.25</v>
      </c>
      <c r="AQ261" s="63">
        <f t="shared" si="49"/>
        <v>0.05</v>
      </c>
      <c r="AR261" s="64">
        <f t="shared" si="50"/>
        <v>25</v>
      </c>
      <c r="AS261" s="115"/>
      <c r="AT261" s="66">
        <f t="shared" si="51"/>
        <v>16112</v>
      </c>
      <c r="AU261" s="67">
        <f t="shared" si="52"/>
        <v>500</v>
      </c>
      <c r="AX261" s="50">
        <f t="shared" ref="AX261:AX284" si="57">IF(AR261&gt;1,1,0)</f>
        <v>1</v>
      </c>
      <c r="AY261" s="1">
        <f t="shared" ref="AY261:AY284" si="58">IF(AC261=$AY$3,AR261,"")</f>
        <v>25</v>
      </c>
      <c r="AZ261" s="51" t="str">
        <f t="shared" ref="AZ261:AZ284" si="59">IF(AC261=$AZ$3,AR261,"")</f>
        <v/>
      </c>
    </row>
    <row r="262" spans="26:52" ht="19.95" customHeight="1" x14ac:dyDescent="0.25">
      <c r="Z262" s="5">
        <f t="shared" ref="Z262:Z288" si="60">Z261+1</f>
        <v>259</v>
      </c>
      <c r="AA262" s="112">
        <v>45890</v>
      </c>
      <c r="AB262" s="113" t="s">
        <v>64</v>
      </c>
      <c r="AC262" s="113" t="s">
        <v>33</v>
      </c>
      <c r="AD262" s="54">
        <v>500</v>
      </c>
      <c r="AE262" s="55">
        <v>175</v>
      </c>
      <c r="AF262" s="56">
        <v>0.61699999999999999</v>
      </c>
      <c r="AG262" s="57">
        <v>45891</v>
      </c>
      <c r="AH262" s="53" t="s">
        <v>39</v>
      </c>
      <c r="AI262" s="62">
        <v>2.93</v>
      </c>
      <c r="AJ262" s="58">
        <v>0.5</v>
      </c>
      <c r="AK262" s="59">
        <f t="shared" si="54"/>
        <v>-3.9384116693679094</v>
      </c>
      <c r="AL262" s="60">
        <f t="shared" si="55"/>
        <v>2.4300000000000002</v>
      </c>
      <c r="AM262" s="61">
        <f t="shared" si="53"/>
        <v>2</v>
      </c>
      <c r="AN262" s="54">
        <f t="shared" si="56"/>
        <v>586</v>
      </c>
      <c r="AO262" s="62">
        <v>2.7</v>
      </c>
      <c r="AP262" s="55">
        <v>2.5</v>
      </c>
      <c r="AQ262" s="63">
        <f t="shared" si="49"/>
        <v>-0.13580246913580249</v>
      </c>
      <c r="AR262" s="64">
        <f t="shared" si="50"/>
        <v>-66.000000000000014</v>
      </c>
      <c r="AS262" s="115"/>
      <c r="AT262" s="66">
        <f t="shared" si="51"/>
        <v>16046</v>
      </c>
      <c r="AU262" s="67">
        <f t="shared" si="52"/>
        <v>486.00000000000006</v>
      </c>
      <c r="AX262" s="50">
        <f t="shared" si="57"/>
        <v>0</v>
      </c>
      <c r="AY262" s="1">
        <f t="shared" si="58"/>
        <v>-66.000000000000014</v>
      </c>
      <c r="AZ262" s="51" t="str">
        <f t="shared" si="59"/>
        <v/>
      </c>
    </row>
    <row r="263" spans="26:52" ht="19.95" customHeight="1" x14ac:dyDescent="0.25">
      <c r="Z263" s="5">
        <f t="shared" si="60"/>
        <v>260</v>
      </c>
      <c r="AA263" s="112">
        <v>45890</v>
      </c>
      <c r="AB263" s="113" t="s">
        <v>159</v>
      </c>
      <c r="AC263" s="113" t="s">
        <v>33</v>
      </c>
      <c r="AD263" s="54">
        <v>500</v>
      </c>
      <c r="AE263" s="55">
        <v>15</v>
      </c>
      <c r="AF263" s="56">
        <v>0.71199999999999997</v>
      </c>
      <c r="AG263" s="57">
        <v>45891</v>
      </c>
      <c r="AH263" s="53" t="s">
        <v>36</v>
      </c>
      <c r="AI263" s="62">
        <v>0.86</v>
      </c>
      <c r="AJ263" s="58"/>
      <c r="AK263" s="59">
        <f t="shared" si="54"/>
        <v>-1.2078651685393258</v>
      </c>
      <c r="AL263" s="60">
        <f t="shared" si="55"/>
        <v>0.86</v>
      </c>
      <c r="AM263" s="61">
        <f t="shared" si="53"/>
        <v>5</v>
      </c>
      <c r="AN263" s="54">
        <f t="shared" si="56"/>
        <v>430</v>
      </c>
      <c r="AO263" s="62">
        <v>0.72</v>
      </c>
      <c r="AP263" s="55">
        <v>0.87</v>
      </c>
      <c r="AQ263" s="63">
        <f t="shared" ref="AQ263:AQ284" si="61">(AVERAGE(AO263:AP263)-AI263)/AL263</f>
        <v>-7.5581395348837274E-2</v>
      </c>
      <c r="AR263" s="64">
        <f t="shared" ref="AR263:AR284" si="62">(AVERAGE(AO263:AP263)-AI263)*100*AM263</f>
        <v>-32.500000000000028</v>
      </c>
      <c r="AS263" s="115"/>
      <c r="AT263" s="66">
        <f t="shared" ref="AT263:AT284" si="63">AR263+AT262</f>
        <v>16013.5</v>
      </c>
      <c r="AU263" s="67">
        <f t="shared" si="52"/>
        <v>430</v>
      </c>
      <c r="AX263" s="50">
        <f t="shared" si="57"/>
        <v>0</v>
      </c>
      <c r="AY263" s="1">
        <f t="shared" si="58"/>
        <v>-32.500000000000028</v>
      </c>
      <c r="AZ263" s="51" t="str">
        <f t="shared" si="59"/>
        <v/>
      </c>
    </row>
    <row r="264" spans="26:52" ht="19.95" customHeight="1" x14ac:dyDescent="0.25">
      <c r="Z264" s="5">
        <f t="shared" si="60"/>
        <v>261</v>
      </c>
      <c r="AA264" s="112">
        <v>45896</v>
      </c>
      <c r="AB264" s="113" t="s">
        <v>148</v>
      </c>
      <c r="AC264" s="113" t="s">
        <v>33</v>
      </c>
      <c r="AD264" s="54">
        <v>500</v>
      </c>
      <c r="AE264" s="55">
        <v>82</v>
      </c>
      <c r="AF264" s="56">
        <v>0.48099999999999998</v>
      </c>
      <c r="AG264" s="57">
        <v>45898</v>
      </c>
      <c r="AH264" s="53" t="s">
        <v>39</v>
      </c>
      <c r="AI264" s="62">
        <v>0.66</v>
      </c>
      <c r="AJ264" s="58"/>
      <c r="AK264" s="59">
        <f t="shared" si="54"/>
        <v>-1.3721413721413722</v>
      </c>
      <c r="AL264" s="60">
        <f t="shared" si="55"/>
        <v>0.66</v>
      </c>
      <c r="AM264" s="61">
        <f t="shared" si="53"/>
        <v>7</v>
      </c>
      <c r="AN264" s="54">
        <f t="shared" si="56"/>
        <v>462</v>
      </c>
      <c r="AO264" s="62">
        <v>0.8</v>
      </c>
      <c r="AP264" s="55">
        <v>0.74</v>
      </c>
      <c r="AQ264" s="63">
        <f t="shared" si="61"/>
        <v>0.16666666666666663</v>
      </c>
      <c r="AR264" s="64">
        <f t="shared" si="62"/>
        <v>76.999999999999986</v>
      </c>
      <c r="AS264" s="115"/>
      <c r="AT264" s="66">
        <f t="shared" si="63"/>
        <v>16090.5</v>
      </c>
      <c r="AU264" s="67">
        <f t="shared" si="52"/>
        <v>462</v>
      </c>
      <c r="AX264" s="50">
        <f t="shared" si="57"/>
        <v>1</v>
      </c>
      <c r="AY264" s="1">
        <f t="shared" si="58"/>
        <v>76.999999999999986</v>
      </c>
      <c r="AZ264" s="51" t="str">
        <f t="shared" si="59"/>
        <v/>
      </c>
    </row>
    <row r="265" spans="26:52" ht="19.95" customHeight="1" x14ac:dyDescent="0.25">
      <c r="Z265" s="5">
        <f t="shared" si="60"/>
        <v>262</v>
      </c>
      <c r="AA265" s="112">
        <v>45896</v>
      </c>
      <c r="AB265" s="113" t="s">
        <v>101</v>
      </c>
      <c r="AC265" s="113" t="s">
        <v>33</v>
      </c>
      <c r="AD265" s="54">
        <v>500</v>
      </c>
      <c r="AE265" s="55">
        <v>230</v>
      </c>
      <c r="AF265" s="56">
        <v>0.499</v>
      </c>
      <c r="AG265" s="57">
        <v>45898</v>
      </c>
      <c r="AH265" s="53" t="s">
        <v>39</v>
      </c>
      <c r="AI265" s="62">
        <v>2.44</v>
      </c>
      <c r="AJ265" s="58"/>
      <c r="AK265" s="59">
        <f t="shared" si="54"/>
        <v>-4.889779559118236</v>
      </c>
      <c r="AL265" s="60">
        <f t="shared" si="55"/>
        <v>2.44</v>
      </c>
      <c r="AM265" s="61">
        <f t="shared" si="53"/>
        <v>2</v>
      </c>
      <c r="AN265" s="54">
        <f t="shared" si="56"/>
        <v>488</v>
      </c>
      <c r="AO265" s="62">
        <v>2.2999999999999998</v>
      </c>
      <c r="AP265" s="55">
        <v>2.4300000000000002</v>
      </c>
      <c r="AQ265" s="63">
        <f t="shared" si="61"/>
        <v>-3.0737704918032679E-2</v>
      </c>
      <c r="AR265" s="64">
        <f t="shared" si="62"/>
        <v>-14.999999999999947</v>
      </c>
      <c r="AS265" s="115"/>
      <c r="AT265" s="66">
        <f t="shared" si="63"/>
        <v>16075.5</v>
      </c>
      <c r="AU265" s="67">
        <f t="shared" si="52"/>
        <v>488</v>
      </c>
      <c r="AX265" s="50">
        <f t="shared" si="57"/>
        <v>0</v>
      </c>
      <c r="AY265" s="1">
        <f t="shared" si="58"/>
        <v>-14.999999999999947</v>
      </c>
      <c r="AZ265" s="51" t="str">
        <f t="shared" si="59"/>
        <v/>
      </c>
    </row>
    <row r="266" spans="26:52" ht="19.95" customHeight="1" x14ac:dyDescent="0.25">
      <c r="Z266" s="5">
        <f t="shared" si="60"/>
        <v>263</v>
      </c>
      <c r="AA266" s="112">
        <v>45896</v>
      </c>
      <c r="AB266" s="113" t="s">
        <v>94</v>
      </c>
      <c r="AC266" s="113" t="s">
        <v>33</v>
      </c>
      <c r="AD266" s="54">
        <v>500</v>
      </c>
      <c r="AE266" s="55">
        <v>207.5</v>
      </c>
      <c r="AF266" s="56">
        <v>0.48699999999999999</v>
      </c>
      <c r="AG266" s="57">
        <v>45898</v>
      </c>
      <c r="AH266" s="53" t="s">
        <v>39</v>
      </c>
      <c r="AI266" s="62">
        <v>2.8</v>
      </c>
      <c r="AJ266" s="58">
        <v>0.5</v>
      </c>
      <c r="AK266" s="59">
        <f t="shared" si="54"/>
        <v>-4.7227926078028748</v>
      </c>
      <c r="AL266" s="60">
        <f t="shared" si="55"/>
        <v>2.2999999999999998</v>
      </c>
      <c r="AM266" s="61">
        <f t="shared" si="53"/>
        <v>2</v>
      </c>
      <c r="AN266" s="54">
        <f t="shared" si="56"/>
        <v>560</v>
      </c>
      <c r="AO266" s="62">
        <v>3.45</v>
      </c>
      <c r="AP266" s="55">
        <v>3.6</v>
      </c>
      <c r="AQ266" s="63">
        <f t="shared" si="61"/>
        <v>0.31521739130434806</v>
      </c>
      <c r="AR266" s="64">
        <f t="shared" si="62"/>
        <v>145.00000000000011</v>
      </c>
      <c r="AS266" s="115"/>
      <c r="AT266" s="66">
        <f t="shared" si="63"/>
        <v>16220.5</v>
      </c>
      <c r="AU266" s="67">
        <f t="shared" si="52"/>
        <v>459.99999999999994</v>
      </c>
      <c r="AX266" s="50">
        <f t="shared" si="57"/>
        <v>1</v>
      </c>
      <c r="AY266" s="1">
        <f t="shared" si="58"/>
        <v>145.00000000000011</v>
      </c>
      <c r="AZ266" s="51" t="str">
        <f t="shared" si="59"/>
        <v/>
      </c>
    </row>
    <row r="267" spans="26:52" ht="19.95" customHeight="1" x14ac:dyDescent="0.25">
      <c r="Z267" s="5">
        <f t="shared" si="60"/>
        <v>264</v>
      </c>
      <c r="AA267" s="112">
        <v>45896</v>
      </c>
      <c r="AB267" s="113" t="s">
        <v>164</v>
      </c>
      <c r="AC267" s="113" t="s">
        <v>33</v>
      </c>
      <c r="AD267" s="54">
        <v>500</v>
      </c>
      <c r="AE267" s="55">
        <v>16</v>
      </c>
      <c r="AF267" s="56">
        <v>0.51400000000000001</v>
      </c>
      <c r="AG267" s="57">
        <v>45898</v>
      </c>
      <c r="AH267" s="53" t="s">
        <v>36</v>
      </c>
      <c r="AI267" s="62">
        <v>0.9</v>
      </c>
      <c r="AJ267" s="58"/>
      <c r="AK267" s="59">
        <f t="shared" si="54"/>
        <v>-1.7509727626459144</v>
      </c>
      <c r="AL267" s="60">
        <f t="shared" si="55"/>
        <v>0.9</v>
      </c>
      <c r="AM267" s="61">
        <f t="shared" si="53"/>
        <v>5</v>
      </c>
      <c r="AN267" s="54">
        <f t="shared" si="56"/>
        <v>450</v>
      </c>
      <c r="AO267" s="62">
        <v>0.7</v>
      </c>
      <c r="AP267" s="55">
        <v>0.86</v>
      </c>
      <c r="AQ267" s="63">
        <f t="shared" si="61"/>
        <v>-0.13333333333333333</v>
      </c>
      <c r="AR267" s="64">
        <f t="shared" si="62"/>
        <v>-60</v>
      </c>
      <c r="AS267" s="115"/>
      <c r="AT267" s="66">
        <f t="shared" si="63"/>
        <v>16160.5</v>
      </c>
      <c r="AU267" s="67">
        <f t="shared" si="52"/>
        <v>450</v>
      </c>
      <c r="AX267" s="50">
        <f t="shared" si="57"/>
        <v>0</v>
      </c>
      <c r="AY267" s="1">
        <f t="shared" si="58"/>
        <v>-60</v>
      </c>
      <c r="AZ267" s="51" t="str">
        <f t="shared" si="59"/>
        <v/>
      </c>
    </row>
    <row r="268" spans="26:52" ht="19.95" customHeight="1" x14ac:dyDescent="0.25">
      <c r="Z268" s="5">
        <f t="shared" si="60"/>
        <v>265</v>
      </c>
      <c r="AA268" s="112">
        <v>45897</v>
      </c>
      <c r="AB268" s="113" t="s">
        <v>165</v>
      </c>
      <c r="AC268" s="113" t="s">
        <v>33</v>
      </c>
      <c r="AD268" s="54">
        <v>500</v>
      </c>
      <c r="AE268" s="55">
        <v>175</v>
      </c>
      <c r="AF268" s="56">
        <v>0.52500000000000002</v>
      </c>
      <c r="AG268" s="57">
        <v>45898</v>
      </c>
      <c r="AH268" s="53" t="s">
        <v>36</v>
      </c>
      <c r="AI268" s="62">
        <v>0.83</v>
      </c>
      <c r="AJ268" s="58"/>
      <c r="AK268" s="59">
        <f t="shared" si="54"/>
        <v>-1.5809523809523809</v>
      </c>
      <c r="AL268" s="60">
        <f t="shared" si="55"/>
        <v>0.83</v>
      </c>
      <c r="AM268" s="61">
        <f t="shared" si="53"/>
        <v>6</v>
      </c>
      <c r="AN268" s="54">
        <f t="shared" si="56"/>
        <v>497.99999999999994</v>
      </c>
      <c r="AO268" s="62">
        <v>0.56999999999999995</v>
      </c>
      <c r="AP268" s="55">
        <v>0.75</v>
      </c>
      <c r="AQ268" s="63">
        <f t="shared" si="61"/>
        <v>-0.20481927710843378</v>
      </c>
      <c r="AR268" s="64">
        <f t="shared" si="62"/>
        <v>-102.00000000000003</v>
      </c>
      <c r="AS268" s="115"/>
      <c r="AT268" s="66">
        <f t="shared" si="63"/>
        <v>16058.5</v>
      </c>
      <c r="AU268" s="67">
        <f t="shared" ref="AU268:AU284" si="64">AL268*AM268*100</f>
        <v>497.99999999999994</v>
      </c>
      <c r="AX268" s="50">
        <f t="shared" si="57"/>
        <v>0</v>
      </c>
      <c r="AY268" s="1">
        <f t="shared" si="58"/>
        <v>-102.00000000000003</v>
      </c>
      <c r="AZ268" s="51" t="str">
        <f t="shared" si="59"/>
        <v/>
      </c>
    </row>
    <row r="269" spans="26:52" ht="19.95" customHeight="1" x14ac:dyDescent="0.25">
      <c r="Z269" s="5">
        <f t="shared" si="60"/>
        <v>266</v>
      </c>
      <c r="AA269" s="112">
        <v>45897</v>
      </c>
      <c r="AB269" s="113" t="s">
        <v>97</v>
      </c>
      <c r="AC269" s="113" t="s">
        <v>33</v>
      </c>
      <c r="AD269" s="54">
        <v>500</v>
      </c>
      <c r="AE269" s="55">
        <v>307.5</v>
      </c>
      <c r="AF269" s="56">
        <v>0.54400000000000004</v>
      </c>
      <c r="AG269" s="57">
        <v>45898</v>
      </c>
      <c r="AH269" s="53" t="s">
        <v>39</v>
      </c>
      <c r="AI269" s="62">
        <v>4.0999999999999996</v>
      </c>
      <c r="AJ269" s="58"/>
      <c r="AK269" s="59">
        <f t="shared" si="54"/>
        <v>-7.5367647058823515</v>
      </c>
      <c r="AL269" s="60">
        <f t="shared" si="55"/>
        <v>4.0999999999999996</v>
      </c>
      <c r="AM269" s="61">
        <f t="shared" si="53"/>
        <v>1</v>
      </c>
      <c r="AN269" s="54">
        <f t="shared" si="56"/>
        <v>409.99999999999994</v>
      </c>
      <c r="AO269" s="62">
        <v>3.65</v>
      </c>
      <c r="AP269" s="55"/>
      <c r="AQ269" s="63">
        <f t="shared" si="61"/>
        <v>-0.10975609756097555</v>
      </c>
      <c r="AR269" s="64">
        <f t="shared" si="62"/>
        <v>-44.999999999999972</v>
      </c>
      <c r="AS269" s="115"/>
      <c r="AT269" s="66">
        <f t="shared" si="63"/>
        <v>16013.5</v>
      </c>
      <c r="AU269" s="67">
        <f t="shared" si="64"/>
        <v>409.99999999999994</v>
      </c>
      <c r="AX269" s="50">
        <f t="shared" si="57"/>
        <v>0</v>
      </c>
      <c r="AY269" s="1">
        <f t="shared" si="58"/>
        <v>-44.999999999999972</v>
      </c>
      <c r="AZ269" s="51" t="str">
        <f t="shared" si="59"/>
        <v/>
      </c>
    </row>
    <row r="270" spans="26:52" ht="19.95" customHeight="1" x14ac:dyDescent="0.25">
      <c r="Z270" s="5">
        <f t="shared" si="60"/>
        <v>267</v>
      </c>
      <c r="AA270" s="112">
        <v>45897</v>
      </c>
      <c r="AB270" s="113" t="s">
        <v>66</v>
      </c>
      <c r="AC270" s="113" t="s">
        <v>33</v>
      </c>
      <c r="AD270" s="54">
        <v>500</v>
      </c>
      <c r="AE270" s="55">
        <v>120</v>
      </c>
      <c r="AF270" s="56">
        <v>0.60799999999999998</v>
      </c>
      <c r="AG270" s="57">
        <v>45898</v>
      </c>
      <c r="AH270" s="53" t="s">
        <v>39</v>
      </c>
      <c r="AI270" s="62">
        <v>2.15</v>
      </c>
      <c r="AJ270" s="58"/>
      <c r="AK270" s="59">
        <f t="shared" si="54"/>
        <v>-3.5361842105263159</v>
      </c>
      <c r="AL270" s="60">
        <f t="shared" si="55"/>
        <v>2.15</v>
      </c>
      <c r="AM270" s="114">
        <v>1</v>
      </c>
      <c r="AN270" s="54">
        <f t="shared" si="56"/>
        <v>215</v>
      </c>
      <c r="AO270" s="62">
        <v>1.75</v>
      </c>
      <c r="AP270" s="55"/>
      <c r="AQ270" s="63">
        <f t="shared" si="61"/>
        <v>-0.18604651162790695</v>
      </c>
      <c r="AR270" s="64">
        <f t="shared" si="62"/>
        <v>-39.999999999999993</v>
      </c>
      <c r="AS270" s="115"/>
      <c r="AT270" s="66">
        <f t="shared" si="63"/>
        <v>15973.5</v>
      </c>
      <c r="AU270" s="67">
        <f t="shared" si="64"/>
        <v>215</v>
      </c>
      <c r="AX270" s="50">
        <f t="shared" si="57"/>
        <v>0</v>
      </c>
      <c r="AY270" s="1">
        <f t="shared" si="58"/>
        <v>-39.999999999999993</v>
      </c>
      <c r="AZ270" s="51" t="str">
        <f t="shared" si="59"/>
        <v/>
      </c>
    </row>
    <row r="271" spans="26:52" ht="19.95" customHeight="1" x14ac:dyDescent="0.25">
      <c r="Z271" s="5">
        <f t="shared" si="60"/>
        <v>268</v>
      </c>
      <c r="AA271" s="112">
        <v>45897</v>
      </c>
      <c r="AB271" s="113" t="s">
        <v>94</v>
      </c>
      <c r="AC271" s="113" t="s">
        <v>33</v>
      </c>
      <c r="AD271" s="54">
        <v>500</v>
      </c>
      <c r="AE271" s="55">
        <v>210</v>
      </c>
      <c r="AF271" s="56">
        <v>0.52700000000000002</v>
      </c>
      <c r="AG271" s="57">
        <v>45898</v>
      </c>
      <c r="AH271" s="53" t="s">
        <v>39</v>
      </c>
      <c r="AI271" s="62">
        <v>2.7</v>
      </c>
      <c r="AJ271" s="58">
        <v>0.5</v>
      </c>
      <c r="AK271" s="59">
        <f t="shared" si="54"/>
        <v>-4.1745730550284632</v>
      </c>
      <c r="AL271" s="60">
        <f t="shared" si="55"/>
        <v>2.2000000000000002</v>
      </c>
      <c r="AM271" s="61">
        <f t="shared" si="53"/>
        <v>2</v>
      </c>
      <c r="AN271" s="54">
        <f t="shared" si="56"/>
        <v>540</v>
      </c>
      <c r="AO271" s="62">
        <v>3.05</v>
      </c>
      <c r="AP271" s="55">
        <v>2.88</v>
      </c>
      <c r="AQ271" s="63">
        <f t="shared" si="61"/>
        <v>0.1204545454545453</v>
      </c>
      <c r="AR271" s="64">
        <f t="shared" si="62"/>
        <v>52.999999999999936</v>
      </c>
      <c r="AS271" s="115"/>
      <c r="AT271" s="66">
        <f t="shared" si="63"/>
        <v>16026.5</v>
      </c>
      <c r="AU271" s="67">
        <f t="shared" si="64"/>
        <v>440.00000000000006</v>
      </c>
      <c r="AX271" s="50">
        <f t="shared" si="57"/>
        <v>1</v>
      </c>
      <c r="AY271" s="1">
        <f t="shared" si="58"/>
        <v>52.999999999999936</v>
      </c>
      <c r="AZ271" s="51" t="str">
        <f t="shared" si="59"/>
        <v/>
      </c>
    </row>
    <row r="272" spans="26:52" ht="19.95" customHeight="1" x14ac:dyDescent="0.25">
      <c r="Z272" s="5">
        <f t="shared" si="60"/>
        <v>269</v>
      </c>
      <c r="AA272" s="112">
        <v>45897</v>
      </c>
      <c r="AB272" s="113" t="s">
        <v>131</v>
      </c>
      <c r="AC272" s="113" t="s">
        <v>34</v>
      </c>
      <c r="AD272" s="54">
        <v>500</v>
      </c>
      <c r="AE272" s="55">
        <v>314</v>
      </c>
      <c r="AF272" s="56">
        <v>0.50900000000000001</v>
      </c>
      <c r="AG272" s="57">
        <v>45898</v>
      </c>
      <c r="AH272" s="53" t="s">
        <v>39</v>
      </c>
      <c r="AI272" s="62">
        <v>1.05</v>
      </c>
      <c r="AJ272" s="58"/>
      <c r="AK272" s="59">
        <f t="shared" si="54"/>
        <v>-2.0628683693516701</v>
      </c>
      <c r="AL272" s="60">
        <f t="shared" si="55"/>
        <v>1.05</v>
      </c>
      <c r="AM272" s="61">
        <f t="shared" si="53"/>
        <v>4</v>
      </c>
      <c r="AN272" s="54">
        <f t="shared" si="56"/>
        <v>420</v>
      </c>
      <c r="AO272" s="62">
        <v>1.1000000000000001</v>
      </c>
      <c r="AP272" s="55"/>
      <c r="AQ272" s="63">
        <f t="shared" si="61"/>
        <v>4.7619047619047658E-2</v>
      </c>
      <c r="AR272" s="64">
        <f t="shared" si="62"/>
        <v>20.000000000000018</v>
      </c>
      <c r="AS272" s="115"/>
      <c r="AT272" s="66">
        <f t="shared" si="63"/>
        <v>16046.5</v>
      </c>
      <c r="AU272" s="67">
        <f t="shared" si="64"/>
        <v>420</v>
      </c>
      <c r="AX272" s="50">
        <f t="shared" si="57"/>
        <v>1</v>
      </c>
      <c r="AY272" s="1" t="str">
        <f t="shared" si="58"/>
        <v/>
      </c>
      <c r="AZ272" s="51">
        <f t="shared" si="59"/>
        <v>20.000000000000018</v>
      </c>
    </row>
    <row r="273" spans="26:52" ht="19.95" customHeight="1" x14ac:dyDescent="0.25">
      <c r="Z273" s="5">
        <f t="shared" si="60"/>
        <v>270</v>
      </c>
      <c r="AA273" s="112">
        <v>45903</v>
      </c>
      <c r="AB273" s="113" t="s">
        <v>35</v>
      </c>
      <c r="AC273" s="113" t="s">
        <v>33</v>
      </c>
      <c r="AD273" s="54">
        <v>500</v>
      </c>
      <c r="AE273" s="55">
        <v>327.5</v>
      </c>
      <c r="AF273" s="56">
        <v>0.42699999999999999</v>
      </c>
      <c r="AG273" s="57">
        <v>45905</v>
      </c>
      <c r="AH273" s="53" t="s">
        <v>36</v>
      </c>
      <c r="AI273" s="62">
        <v>4.5999999999999996</v>
      </c>
      <c r="AJ273" s="58">
        <v>2.1</v>
      </c>
      <c r="AK273" s="59">
        <f t="shared" si="54"/>
        <v>-5.8548009367681493</v>
      </c>
      <c r="AL273" s="60">
        <f t="shared" si="55"/>
        <v>2.4999999999999996</v>
      </c>
      <c r="AM273" s="61">
        <f t="shared" si="53"/>
        <v>2</v>
      </c>
      <c r="AN273" s="54">
        <f t="shared" si="56"/>
        <v>919.99999999999989</v>
      </c>
      <c r="AO273" s="62">
        <v>4.25</v>
      </c>
      <c r="AP273" s="55">
        <v>3.75</v>
      </c>
      <c r="AQ273" s="63">
        <f t="shared" si="61"/>
        <v>-0.23999999999999991</v>
      </c>
      <c r="AR273" s="64">
        <f t="shared" si="62"/>
        <v>-119.99999999999993</v>
      </c>
      <c r="AS273" s="115"/>
      <c r="AT273" s="66">
        <f t="shared" si="63"/>
        <v>15926.5</v>
      </c>
      <c r="AU273" s="67">
        <f t="shared" si="64"/>
        <v>499.99999999999989</v>
      </c>
      <c r="AX273" s="50">
        <f t="shared" si="57"/>
        <v>0</v>
      </c>
      <c r="AY273" s="1">
        <f t="shared" si="58"/>
        <v>-119.99999999999993</v>
      </c>
      <c r="AZ273" s="51" t="str">
        <f t="shared" si="59"/>
        <v/>
      </c>
    </row>
    <row r="274" spans="26:52" ht="19.95" customHeight="1" x14ac:dyDescent="0.25">
      <c r="Z274" s="5">
        <f t="shared" si="60"/>
        <v>271</v>
      </c>
      <c r="AA274" s="112">
        <v>45903</v>
      </c>
      <c r="AB274" s="113" t="s">
        <v>56</v>
      </c>
      <c r="AC274" s="113" t="s">
        <v>33</v>
      </c>
      <c r="AD274" s="54">
        <v>500</v>
      </c>
      <c r="AE274" s="55">
        <v>155</v>
      </c>
      <c r="AF274" s="56">
        <v>0.438</v>
      </c>
      <c r="AG274" s="57">
        <v>45905</v>
      </c>
      <c r="AH274" s="53" t="s">
        <v>36</v>
      </c>
      <c r="AI274" s="62">
        <v>2.4700000000000002</v>
      </c>
      <c r="AJ274" s="58"/>
      <c r="AK274" s="59">
        <f t="shared" si="54"/>
        <v>-5.6392694063926943</v>
      </c>
      <c r="AL274" s="60">
        <f t="shared" si="55"/>
        <v>2.4700000000000002</v>
      </c>
      <c r="AM274" s="61">
        <f t="shared" si="53"/>
        <v>2</v>
      </c>
      <c r="AN274" s="54">
        <f t="shared" si="56"/>
        <v>494.00000000000006</v>
      </c>
      <c r="AO274" s="62">
        <v>3</v>
      </c>
      <c r="AP274" s="55">
        <v>2.6</v>
      </c>
      <c r="AQ274" s="63">
        <f t="shared" si="61"/>
        <v>0.13360323886639661</v>
      </c>
      <c r="AR274" s="64">
        <f t="shared" si="62"/>
        <v>65.999999999999929</v>
      </c>
      <c r="AS274" s="115"/>
      <c r="AT274" s="66">
        <f t="shared" si="63"/>
        <v>15992.5</v>
      </c>
      <c r="AU274" s="67">
        <f t="shared" si="64"/>
        <v>494.00000000000006</v>
      </c>
      <c r="AX274" s="50">
        <f t="shared" si="57"/>
        <v>1</v>
      </c>
      <c r="AY274" s="1">
        <f t="shared" si="58"/>
        <v>65.999999999999929</v>
      </c>
      <c r="AZ274" s="51" t="str">
        <f t="shared" si="59"/>
        <v/>
      </c>
    </row>
    <row r="275" spans="26:52" ht="19.95" customHeight="1" x14ac:dyDescent="0.25">
      <c r="Z275" s="5">
        <f t="shared" si="60"/>
        <v>272</v>
      </c>
      <c r="AA275" s="112">
        <v>45903</v>
      </c>
      <c r="AB275" s="113" t="s">
        <v>101</v>
      </c>
      <c r="AC275" s="113" t="s">
        <v>33</v>
      </c>
      <c r="AD275" s="54">
        <v>500</v>
      </c>
      <c r="AE275" s="55">
        <v>235</v>
      </c>
      <c r="AF275" s="56">
        <v>0.48899999999999999</v>
      </c>
      <c r="AG275" s="57">
        <v>45905</v>
      </c>
      <c r="AH275" s="53" t="s">
        <v>36</v>
      </c>
      <c r="AI275" s="62">
        <v>2.2000000000000002</v>
      </c>
      <c r="AJ275" s="58"/>
      <c r="AK275" s="59">
        <f t="shared" si="54"/>
        <v>-4.4989775051124745</v>
      </c>
      <c r="AL275" s="60">
        <f t="shared" si="55"/>
        <v>2.2000000000000002</v>
      </c>
      <c r="AM275" s="61">
        <f t="shared" si="53"/>
        <v>2</v>
      </c>
      <c r="AN275" s="54">
        <f t="shared" si="56"/>
        <v>440.00000000000006</v>
      </c>
      <c r="AO275" s="62">
        <v>2.35</v>
      </c>
      <c r="AP275" s="55">
        <v>2.08</v>
      </c>
      <c r="AQ275" s="63">
        <f t="shared" si="61"/>
        <v>6.8181818181816721E-3</v>
      </c>
      <c r="AR275" s="64">
        <f t="shared" si="62"/>
        <v>2.9999999999999361</v>
      </c>
      <c r="AS275" s="115"/>
      <c r="AT275" s="66">
        <f t="shared" si="63"/>
        <v>15995.5</v>
      </c>
      <c r="AU275" s="67">
        <f t="shared" si="64"/>
        <v>440.00000000000006</v>
      </c>
      <c r="AX275" s="50">
        <f t="shared" si="57"/>
        <v>1</v>
      </c>
      <c r="AY275" s="1">
        <f t="shared" si="58"/>
        <v>2.9999999999999361</v>
      </c>
      <c r="AZ275" s="51" t="str">
        <f t="shared" si="59"/>
        <v/>
      </c>
    </row>
    <row r="276" spans="26:52" ht="19.95" customHeight="1" x14ac:dyDescent="0.25">
      <c r="Z276" s="5">
        <f t="shared" si="60"/>
        <v>273</v>
      </c>
      <c r="AA276" s="112">
        <v>45903</v>
      </c>
      <c r="AB276" s="113" t="s">
        <v>68</v>
      </c>
      <c r="AC276" s="113" t="s">
        <v>33</v>
      </c>
      <c r="AD276" s="54">
        <v>500</v>
      </c>
      <c r="AE276" s="55">
        <v>26.5</v>
      </c>
      <c r="AF276" s="56">
        <v>0.51700000000000002</v>
      </c>
      <c r="AG276" s="57">
        <v>45905</v>
      </c>
      <c r="AH276" s="53" t="s">
        <v>39</v>
      </c>
      <c r="AI276" s="62">
        <v>0.35</v>
      </c>
      <c r="AJ276" s="58"/>
      <c r="AK276" s="59">
        <f t="shared" si="54"/>
        <v>-0.67698259187620879</v>
      </c>
      <c r="AL276" s="60">
        <f t="shared" si="55"/>
        <v>0.35</v>
      </c>
      <c r="AM276" s="61">
        <f t="shared" si="53"/>
        <v>14</v>
      </c>
      <c r="AN276" s="54">
        <f t="shared" si="56"/>
        <v>489.99999999999994</v>
      </c>
      <c r="AO276" s="62">
        <v>0.25</v>
      </c>
      <c r="AP276" s="55">
        <v>0.26</v>
      </c>
      <c r="AQ276" s="63">
        <f t="shared" si="61"/>
        <v>-0.27142857142857135</v>
      </c>
      <c r="AR276" s="64">
        <f t="shared" si="62"/>
        <v>-132.99999999999994</v>
      </c>
      <c r="AS276" s="115"/>
      <c r="AT276" s="66">
        <f t="shared" si="63"/>
        <v>15862.5</v>
      </c>
      <c r="AU276" s="67">
        <f t="shared" si="64"/>
        <v>489.99999999999994</v>
      </c>
      <c r="AX276" s="50">
        <f t="shared" si="57"/>
        <v>0</v>
      </c>
      <c r="AY276" s="1">
        <f t="shared" si="58"/>
        <v>-132.99999999999994</v>
      </c>
      <c r="AZ276" s="51" t="str">
        <f t="shared" si="59"/>
        <v/>
      </c>
    </row>
    <row r="277" spans="26:52" ht="19.95" customHeight="1" x14ac:dyDescent="0.25">
      <c r="Z277" s="5">
        <f t="shared" si="60"/>
        <v>274</v>
      </c>
      <c r="AA277" s="112">
        <v>45903</v>
      </c>
      <c r="AB277" s="53" t="s">
        <v>134</v>
      </c>
      <c r="AC277" s="53" t="s">
        <v>34</v>
      </c>
      <c r="AD277" s="54">
        <v>500</v>
      </c>
      <c r="AE277" s="55">
        <v>165</v>
      </c>
      <c r="AF277" s="56">
        <v>0.41799999999999998</v>
      </c>
      <c r="AG277" s="57">
        <v>45905</v>
      </c>
      <c r="AH277" s="53" t="s">
        <v>39</v>
      </c>
      <c r="AI277" s="62">
        <v>1.93</v>
      </c>
      <c r="AJ277" s="58"/>
      <c r="AK277" s="59">
        <f t="shared" si="54"/>
        <v>-4.6172248803827749</v>
      </c>
      <c r="AL277" s="60">
        <f t="shared" si="55"/>
        <v>1.93</v>
      </c>
      <c r="AM277" s="61">
        <f t="shared" si="53"/>
        <v>2</v>
      </c>
      <c r="AN277" s="54">
        <f t="shared" si="56"/>
        <v>386</v>
      </c>
      <c r="AO277" s="62">
        <v>1.68</v>
      </c>
      <c r="AP277" s="55">
        <v>1.91</v>
      </c>
      <c r="AQ277" s="63">
        <f t="shared" si="61"/>
        <v>-6.9948186528497422E-2</v>
      </c>
      <c r="AR277" s="64">
        <f t="shared" si="62"/>
        <v>-27</v>
      </c>
      <c r="AS277" s="67"/>
      <c r="AT277" s="66">
        <f t="shared" si="63"/>
        <v>15835.5</v>
      </c>
      <c r="AU277" s="67">
        <f t="shared" si="64"/>
        <v>386</v>
      </c>
      <c r="AX277" s="50">
        <f t="shared" si="57"/>
        <v>0</v>
      </c>
      <c r="AY277" s="1" t="str">
        <f t="shared" si="58"/>
        <v/>
      </c>
      <c r="AZ277" s="51">
        <f t="shared" si="59"/>
        <v>-27</v>
      </c>
    </row>
    <row r="278" spans="26:52" ht="19.95" customHeight="1" x14ac:dyDescent="0.25">
      <c r="Z278" s="5">
        <f t="shared" si="60"/>
        <v>275</v>
      </c>
      <c r="AA278" s="52">
        <v>45904</v>
      </c>
      <c r="AB278" s="53" t="s">
        <v>134</v>
      </c>
      <c r="AC278" s="53" t="s">
        <v>33</v>
      </c>
      <c r="AD278" s="54">
        <v>500</v>
      </c>
      <c r="AE278" s="55">
        <v>160</v>
      </c>
      <c r="AF278" s="56">
        <v>0.59899999999999998</v>
      </c>
      <c r="AG278" s="57">
        <v>45905</v>
      </c>
      <c r="AH278" s="53" t="s">
        <v>36</v>
      </c>
      <c r="AI278" s="62">
        <v>2.84</v>
      </c>
      <c r="AJ278" s="58">
        <v>0.35</v>
      </c>
      <c r="AK278" s="59">
        <f t="shared" si="54"/>
        <v>-4.1569282136894818</v>
      </c>
      <c r="AL278" s="60">
        <f t="shared" si="55"/>
        <v>2.4899999999999998</v>
      </c>
      <c r="AM278" s="61">
        <f t="shared" si="53"/>
        <v>2</v>
      </c>
      <c r="AN278" s="54">
        <f t="shared" si="56"/>
        <v>568</v>
      </c>
      <c r="AO278" s="62">
        <v>3.15</v>
      </c>
      <c r="AP278" s="55">
        <v>2.77</v>
      </c>
      <c r="AQ278" s="63">
        <f t="shared" si="61"/>
        <v>4.8192771084337394E-2</v>
      </c>
      <c r="AR278" s="64">
        <f t="shared" si="62"/>
        <v>24.000000000000021</v>
      </c>
      <c r="AS278" s="67"/>
      <c r="AT278" s="66">
        <f t="shared" si="63"/>
        <v>15859.5</v>
      </c>
      <c r="AU278" s="67">
        <f t="shared" si="64"/>
        <v>497.99999999999994</v>
      </c>
      <c r="AX278" s="50">
        <f t="shared" si="57"/>
        <v>1</v>
      </c>
      <c r="AY278" s="1">
        <f t="shared" si="58"/>
        <v>24.000000000000021</v>
      </c>
      <c r="AZ278" s="51" t="str">
        <f t="shared" si="59"/>
        <v/>
      </c>
    </row>
    <row r="279" spans="26:52" ht="19.95" customHeight="1" x14ac:dyDescent="0.25">
      <c r="Z279" s="5">
        <f t="shared" si="60"/>
        <v>276</v>
      </c>
      <c r="AA279" s="52">
        <v>45904</v>
      </c>
      <c r="AB279" s="53" t="s">
        <v>156</v>
      </c>
      <c r="AC279" s="53" t="s">
        <v>33</v>
      </c>
      <c r="AD279" s="54">
        <v>500</v>
      </c>
      <c r="AE279" s="55">
        <v>74</v>
      </c>
      <c r="AF279" s="56">
        <v>0.50900000000000001</v>
      </c>
      <c r="AG279" s="57">
        <v>45905</v>
      </c>
      <c r="AH279" s="53" t="s">
        <v>39</v>
      </c>
      <c r="AI279" s="62">
        <v>0.61</v>
      </c>
      <c r="AJ279" s="58"/>
      <c r="AK279" s="59">
        <f t="shared" si="54"/>
        <v>-1.1984282907662083</v>
      </c>
      <c r="AL279" s="60">
        <f t="shared" si="55"/>
        <v>0.61</v>
      </c>
      <c r="AM279" s="61">
        <f t="shared" si="53"/>
        <v>8</v>
      </c>
      <c r="AN279" s="54">
        <f t="shared" si="56"/>
        <v>488</v>
      </c>
      <c r="AO279" s="62">
        <v>0.56000000000000005</v>
      </c>
      <c r="AP279" s="55">
        <v>0.62</v>
      </c>
      <c r="AQ279" s="63">
        <f t="shared" si="61"/>
        <v>-3.2786885245901488E-2</v>
      </c>
      <c r="AR279" s="64">
        <f t="shared" si="62"/>
        <v>-15.999999999999925</v>
      </c>
      <c r="AS279" s="67"/>
      <c r="AT279" s="66">
        <f t="shared" si="63"/>
        <v>15843.5</v>
      </c>
      <c r="AU279" s="67">
        <f t="shared" si="64"/>
        <v>488</v>
      </c>
      <c r="AX279" s="50">
        <f t="shared" si="57"/>
        <v>0</v>
      </c>
      <c r="AY279" s="1">
        <f t="shared" si="58"/>
        <v>-15.999999999999925</v>
      </c>
      <c r="AZ279" s="51" t="str">
        <f t="shared" si="59"/>
        <v/>
      </c>
    </row>
    <row r="280" spans="26:52" ht="19.95" customHeight="1" x14ac:dyDescent="0.25">
      <c r="Z280" s="5">
        <f t="shared" si="60"/>
        <v>277</v>
      </c>
      <c r="AA280" s="52">
        <v>45904</v>
      </c>
      <c r="AB280" s="53" t="s">
        <v>97</v>
      </c>
      <c r="AC280" s="53" t="s">
        <v>114</v>
      </c>
      <c r="AD280" s="54">
        <v>500</v>
      </c>
      <c r="AE280" s="55">
        <v>307.5</v>
      </c>
      <c r="AF280" s="56">
        <v>0.55900000000000005</v>
      </c>
      <c r="AG280" s="57">
        <v>45905</v>
      </c>
      <c r="AH280" s="53" t="s">
        <v>36</v>
      </c>
      <c r="AI280" s="62">
        <v>11.55</v>
      </c>
      <c r="AJ280" s="58">
        <v>7</v>
      </c>
      <c r="AK280" s="59">
        <f t="shared" si="54"/>
        <v>-8.1395348837209305</v>
      </c>
      <c r="AL280" s="60">
        <f t="shared" si="55"/>
        <v>4.5500000000000007</v>
      </c>
      <c r="AM280" s="61">
        <f t="shared" si="53"/>
        <v>1</v>
      </c>
      <c r="AN280" s="54">
        <f t="shared" si="56"/>
        <v>1155</v>
      </c>
      <c r="AO280" s="62">
        <v>11.8</v>
      </c>
      <c r="AP280" s="55"/>
      <c r="AQ280" s="63">
        <f t="shared" si="61"/>
        <v>5.4945054945054937E-2</v>
      </c>
      <c r="AR280" s="64">
        <f t="shared" si="62"/>
        <v>25</v>
      </c>
      <c r="AS280" s="67"/>
      <c r="AT280" s="66">
        <f t="shared" si="63"/>
        <v>15868.5</v>
      </c>
      <c r="AU280" s="67">
        <f t="shared" si="64"/>
        <v>455.00000000000006</v>
      </c>
      <c r="AX280" s="50">
        <f t="shared" si="57"/>
        <v>1</v>
      </c>
      <c r="AY280" s="1" t="str">
        <f t="shared" si="58"/>
        <v/>
      </c>
      <c r="AZ280" s="51">
        <f t="shared" si="59"/>
        <v>25</v>
      </c>
    </row>
    <row r="281" spans="26:52" ht="19.95" customHeight="1" x14ac:dyDescent="0.25">
      <c r="Z281" s="5">
        <f t="shared" si="60"/>
        <v>278</v>
      </c>
      <c r="AA281" s="52">
        <v>45910</v>
      </c>
      <c r="AB281" s="53" t="s">
        <v>119</v>
      </c>
      <c r="AC281" s="53" t="s">
        <v>33</v>
      </c>
      <c r="AD281" s="54">
        <v>500</v>
      </c>
      <c r="AE281" s="55">
        <v>232.5</v>
      </c>
      <c r="AF281" s="56">
        <v>0.45200000000000001</v>
      </c>
      <c r="AG281" s="57">
        <v>45912</v>
      </c>
      <c r="AH281" s="53" t="s">
        <v>36</v>
      </c>
      <c r="AI281" s="62">
        <v>2</v>
      </c>
      <c r="AJ281" s="58"/>
      <c r="AK281" s="59">
        <f t="shared" si="54"/>
        <v>-4.4247787610619467</v>
      </c>
      <c r="AL281" s="60">
        <f t="shared" si="55"/>
        <v>2</v>
      </c>
      <c r="AM281" s="61">
        <f t="shared" si="53"/>
        <v>2</v>
      </c>
      <c r="AN281" s="54">
        <f t="shared" si="56"/>
        <v>400</v>
      </c>
      <c r="AO281" s="62">
        <v>3</v>
      </c>
      <c r="AP281" s="55"/>
      <c r="AQ281" s="63">
        <f t="shared" si="61"/>
        <v>0.5</v>
      </c>
      <c r="AR281" s="64">
        <f t="shared" si="62"/>
        <v>200</v>
      </c>
      <c r="AS281" s="67"/>
      <c r="AT281" s="66">
        <f t="shared" si="63"/>
        <v>16068.5</v>
      </c>
      <c r="AU281" s="67">
        <f t="shared" si="64"/>
        <v>400</v>
      </c>
      <c r="AX281" s="50">
        <f t="shared" si="57"/>
        <v>1</v>
      </c>
      <c r="AY281" s="1">
        <f t="shared" si="58"/>
        <v>200</v>
      </c>
      <c r="AZ281" s="51" t="str">
        <f t="shared" si="59"/>
        <v/>
      </c>
    </row>
    <row r="282" spans="26:52" ht="19.95" customHeight="1" x14ac:dyDescent="0.25">
      <c r="Z282" s="5">
        <f t="shared" si="60"/>
        <v>279</v>
      </c>
      <c r="AA282" s="52">
        <v>45910</v>
      </c>
      <c r="AB282" s="53" t="s">
        <v>97</v>
      </c>
      <c r="AC282" s="53" t="s">
        <v>33</v>
      </c>
      <c r="AD282" s="54">
        <v>500</v>
      </c>
      <c r="AE282" s="55">
        <v>362.5</v>
      </c>
      <c r="AF282" s="56">
        <v>0.45300000000000001</v>
      </c>
      <c r="AG282" s="57">
        <v>45912</v>
      </c>
      <c r="AH282" s="53" t="s">
        <v>39</v>
      </c>
      <c r="AI282" s="62">
        <v>5</v>
      </c>
      <c r="AJ282" s="58">
        <v>2.5</v>
      </c>
      <c r="AK282" s="59">
        <f t="shared" si="54"/>
        <v>-5.518763796909492</v>
      </c>
      <c r="AL282" s="60">
        <f t="shared" si="55"/>
        <v>2.5</v>
      </c>
      <c r="AM282" s="61">
        <f t="shared" si="53"/>
        <v>2</v>
      </c>
      <c r="AN282" s="54">
        <f t="shared" si="56"/>
        <v>1000</v>
      </c>
      <c r="AO282" s="62">
        <v>7.25</v>
      </c>
      <c r="AP282" s="55">
        <v>8.5</v>
      </c>
      <c r="AQ282" s="63">
        <f t="shared" si="61"/>
        <v>1.1499999999999999</v>
      </c>
      <c r="AR282" s="64">
        <f t="shared" si="62"/>
        <v>575</v>
      </c>
      <c r="AS282" s="67"/>
      <c r="AT282" s="66">
        <f t="shared" si="63"/>
        <v>16643.5</v>
      </c>
      <c r="AU282" s="67">
        <f t="shared" si="64"/>
        <v>500</v>
      </c>
      <c r="AX282" s="50">
        <f t="shared" si="57"/>
        <v>1</v>
      </c>
      <c r="AY282" s="1">
        <f t="shared" si="58"/>
        <v>575</v>
      </c>
      <c r="AZ282" s="51" t="str">
        <f t="shared" si="59"/>
        <v/>
      </c>
    </row>
    <row r="283" spans="26:52" ht="19.95" customHeight="1" x14ac:dyDescent="0.25">
      <c r="Z283" s="5">
        <f t="shared" si="60"/>
        <v>280</v>
      </c>
      <c r="AA283" s="52">
        <v>45910</v>
      </c>
      <c r="AB283" s="53" t="s">
        <v>96</v>
      </c>
      <c r="AC283" s="53" t="s">
        <v>33</v>
      </c>
      <c r="AD283" s="54">
        <v>500</v>
      </c>
      <c r="AE283" s="55">
        <v>497.5</v>
      </c>
      <c r="AF283" s="56">
        <v>0.434</v>
      </c>
      <c r="AG283" s="57">
        <v>45912</v>
      </c>
      <c r="AH283" s="53" t="s">
        <v>36</v>
      </c>
      <c r="AI283" s="62">
        <v>3.5</v>
      </c>
      <c r="AJ283" s="58">
        <v>1</v>
      </c>
      <c r="AK283" s="59">
        <f t="shared" si="54"/>
        <v>-5.7603686635944698</v>
      </c>
      <c r="AL283" s="60">
        <f t="shared" si="55"/>
        <v>2.5</v>
      </c>
      <c r="AM283" s="61">
        <f t="shared" si="53"/>
        <v>2</v>
      </c>
      <c r="AN283" s="54">
        <f t="shared" si="56"/>
        <v>700</v>
      </c>
      <c r="AO283" s="62">
        <v>3.85</v>
      </c>
      <c r="AP283" s="55">
        <v>3.05</v>
      </c>
      <c r="AQ283" s="63">
        <f t="shared" si="61"/>
        <v>-1.9999999999999928E-2</v>
      </c>
      <c r="AR283" s="64">
        <f t="shared" si="62"/>
        <v>-9.9999999999999645</v>
      </c>
      <c r="AS283" s="67"/>
      <c r="AT283" s="66">
        <f t="shared" si="63"/>
        <v>16633.5</v>
      </c>
      <c r="AU283" s="67">
        <f t="shared" si="64"/>
        <v>500</v>
      </c>
      <c r="AX283" s="50">
        <f t="shared" si="57"/>
        <v>0</v>
      </c>
      <c r="AY283" s="1">
        <f t="shared" si="58"/>
        <v>-9.9999999999999645</v>
      </c>
      <c r="AZ283" s="51" t="str">
        <f t="shared" si="59"/>
        <v/>
      </c>
    </row>
    <row r="284" spans="26:52" ht="19.95" customHeight="1" x14ac:dyDescent="0.25">
      <c r="Z284" s="5">
        <f t="shared" si="60"/>
        <v>281</v>
      </c>
      <c r="AA284" s="52">
        <v>45910</v>
      </c>
      <c r="AB284" s="53" t="s">
        <v>140</v>
      </c>
      <c r="AC284" s="53" t="s">
        <v>33</v>
      </c>
      <c r="AD284" s="54">
        <v>500</v>
      </c>
      <c r="AE284" s="55">
        <v>335</v>
      </c>
      <c r="AF284" s="56">
        <v>0.45200000000000001</v>
      </c>
      <c r="AG284" s="57">
        <v>45912</v>
      </c>
      <c r="AH284" s="53" t="s">
        <v>39</v>
      </c>
      <c r="AI284" s="62">
        <v>8.9</v>
      </c>
      <c r="AJ284" s="58">
        <v>5</v>
      </c>
      <c r="AK284" s="59">
        <f t="shared" si="54"/>
        <v>-8.6283185840707972</v>
      </c>
      <c r="AL284" s="60">
        <f t="shared" si="55"/>
        <v>3.9000000000000004</v>
      </c>
      <c r="AM284" s="61">
        <f t="shared" si="53"/>
        <v>1</v>
      </c>
      <c r="AN284" s="54">
        <f t="shared" si="56"/>
        <v>890</v>
      </c>
      <c r="AO284" s="62">
        <v>11.4</v>
      </c>
      <c r="AP284" s="55"/>
      <c r="AQ284" s="63">
        <f t="shared" si="61"/>
        <v>0.64102564102564097</v>
      </c>
      <c r="AR284" s="64">
        <f t="shared" si="62"/>
        <v>250</v>
      </c>
      <c r="AS284" s="67"/>
      <c r="AT284" s="66">
        <f t="shared" si="63"/>
        <v>16883.5</v>
      </c>
      <c r="AU284" s="67">
        <f t="shared" si="64"/>
        <v>390.00000000000006</v>
      </c>
      <c r="AX284" s="50">
        <f t="shared" si="57"/>
        <v>1</v>
      </c>
      <c r="AY284" s="1">
        <f t="shared" si="58"/>
        <v>250</v>
      </c>
      <c r="AZ284" s="51" t="str">
        <f t="shared" si="59"/>
        <v/>
      </c>
    </row>
    <row r="285" spans="26:52" ht="19.95" customHeight="1" x14ac:dyDescent="0.25">
      <c r="Z285" s="5">
        <f t="shared" si="60"/>
        <v>282</v>
      </c>
      <c r="AA285" s="52"/>
      <c r="AB285" s="53"/>
      <c r="AC285" s="53"/>
      <c r="AD285" s="54"/>
      <c r="AE285" s="55"/>
      <c r="AF285" s="56"/>
      <c r="AG285" s="57"/>
      <c r="AH285" s="53"/>
      <c r="AI285" s="62"/>
      <c r="AJ285" s="58"/>
      <c r="AK285" s="59"/>
      <c r="AL285" s="60"/>
      <c r="AM285" s="61"/>
      <c r="AN285" s="54"/>
      <c r="AO285" s="62"/>
      <c r="AP285" s="55"/>
      <c r="AQ285" s="63"/>
      <c r="AR285" s="64"/>
      <c r="AS285" s="67"/>
      <c r="AT285" s="66"/>
      <c r="AU285" s="67"/>
      <c r="AX285" s="50"/>
      <c r="AZ285" s="51"/>
    </row>
    <row r="286" spans="26:52" ht="19.95" customHeight="1" x14ac:dyDescent="0.25">
      <c r="Z286" s="5">
        <f t="shared" si="60"/>
        <v>283</v>
      </c>
      <c r="AA286" s="52"/>
      <c r="AB286" s="53"/>
      <c r="AC286" s="53"/>
      <c r="AD286" s="54"/>
      <c r="AE286" s="55"/>
      <c r="AF286" s="56"/>
      <c r="AG286" s="57"/>
      <c r="AH286" s="53"/>
      <c r="AI286" s="62"/>
      <c r="AJ286" s="58"/>
      <c r="AK286" s="59"/>
      <c r="AL286" s="60"/>
      <c r="AM286" s="61"/>
      <c r="AN286" s="54"/>
      <c r="AO286" s="62"/>
      <c r="AP286" s="55"/>
      <c r="AQ286" s="63"/>
      <c r="AR286" s="64"/>
      <c r="AS286" s="67"/>
      <c r="AT286" s="66"/>
      <c r="AU286" s="67"/>
      <c r="AX286" s="50"/>
      <c r="AZ286" s="51"/>
    </row>
    <row r="287" spans="26:52" ht="19.95" customHeight="1" x14ac:dyDescent="0.25">
      <c r="Z287" s="5">
        <f t="shared" si="60"/>
        <v>284</v>
      </c>
      <c r="AA287" s="52"/>
      <c r="AB287" s="53"/>
      <c r="AC287" s="53"/>
      <c r="AD287" s="54"/>
      <c r="AE287" s="55"/>
      <c r="AF287" s="56"/>
      <c r="AG287" s="57"/>
      <c r="AH287" s="53"/>
      <c r="AI287" s="62"/>
      <c r="AJ287" s="58"/>
      <c r="AK287" s="59"/>
      <c r="AL287" s="60"/>
      <c r="AM287" s="61"/>
      <c r="AN287" s="54"/>
      <c r="AO287" s="62"/>
      <c r="AP287" s="55"/>
      <c r="AQ287" s="63"/>
      <c r="AR287" s="64"/>
      <c r="AS287" s="67"/>
      <c r="AT287" s="66"/>
      <c r="AU287" s="67"/>
      <c r="AX287" s="50"/>
      <c r="AZ287" s="51"/>
    </row>
    <row r="288" spans="26:52" ht="19.95" customHeight="1" thickBot="1" x14ac:dyDescent="0.3">
      <c r="Z288" s="5">
        <f t="shared" si="60"/>
        <v>285</v>
      </c>
      <c r="AA288" s="117"/>
      <c r="AB288" s="118"/>
      <c r="AC288" s="118"/>
      <c r="AD288" s="118"/>
      <c r="AE288" s="118"/>
      <c r="AF288" s="119"/>
      <c r="AG288" s="118"/>
      <c r="AH288" s="118"/>
      <c r="AI288" s="118"/>
      <c r="AJ288" s="120"/>
      <c r="AK288" s="118"/>
      <c r="AL288" s="118"/>
      <c r="AM288" s="118"/>
      <c r="AN288" s="118"/>
      <c r="AO288" s="121"/>
      <c r="AP288" s="118"/>
      <c r="AQ288" s="122"/>
      <c r="AR288" s="123"/>
      <c r="AS288" s="124"/>
      <c r="AT288" s="125"/>
      <c r="AU288" s="124"/>
      <c r="AX288" s="50"/>
      <c r="AZ288" s="51"/>
    </row>
  </sheetData>
  <conditionalFormatting sqref="B3:C4">
    <cfRule type="cellIs" dxfId="1" priority="2" operator="lessThan">
      <formula>200</formula>
    </cfRule>
  </conditionalFormatting>
  <conditionalFormatting sqref="E3:E4">
    <cfRule type="cellIs" dxfId="0" priority="1" operator="greaterThan">
      <formula>0.01</formula>
    </cfRule>
  </conditionalFormatting>
  <pageMargins left="0.23622047244094491" right="0.23622047244094491" top="0.74803149606299213" bottom="0.74803149606299213" header="0.31496062992125984" footer="0.31496062992125984"/>
  <pageSetup scale="11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IntDay</vt:lpstr>
      <vt:lpstr>IntDay!Print_Area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Cooper</dc:creator>
  <cp:lastModifiedBy>Kirk Cooper</cp:lastModifiedBy>
  <dcterms:created xsi:type="dcterms:W3CDTF">2025-09-11T11:34:50Z</dcterms:created>
  <dcterms:modified xsi:type="dcterms:W3CDTF">2025-09-11T11:35:38Z</dcterms:modified>
</cp:coreProperties>
</file>